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Execution" sheetId="2" state="visible" r:id="rId4"/>
    <sheet name="Defects" sheetId="3" state="visible" r:id="rId5"/>
    <sheet name="Coverage" sheetId="4" state="visible" r:id="rId6"/>
    <sheet name="Exit Criteria" sheetId="5" state="visible" r:id="rId7"/>
    <sheet name="Definition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<sst xmlns="http://schemas.openxmlformats.org/spreadsheetml/2006/main" count="235" uniqueCount="197">
  <si>
    <t xml:space="preserve">Test Summary Report: Metrics Dashboard</t>
  </si>
  <si>
    <t xml:space="preserve">ShopEasy Checkout Redesign | Release 3.2 (build 3.2.0-rc4) | System Test | Sample data. Overwrite the blue cells on the other sheets and this page updates.</t>
  </si>
  <si>
    <t xml:space="preserve">Created by softwaretestinghelp.com</t>
  </si>
  <si>
    <t xml:space="preserve">Metric</t>
  </si>
  <si>
    <t xml:space="preserve">Value</t>
  </si>
  <si>
    <t xml:space="preserve">Note</t>
  </si>
  <si>
    <t xml:space="preserve">EXECUTION</t>
  </si>
  <si>
    <t xml:space="preserve">Planned test cases</t>
  </si>
  <si>
    <t xml:space="preserve">Total in the approved plan</t>
  </si>
  <si>
    <t xml:space="preserve">Executed (Passed + Failed)</t>
  </si>
  <si>
    <t xml:space="preserve">Passed</t>
  </si>
  <si>
    <t xml:space="preserve">Failed</t>
  </si>
  <si>
    <t xml:space="preserve">Blocked</t>
  </si>
  <si>
    <t xml:space="preserve">Cannot run: defect, environment or data</t>
  </si>
  <si>
    <t xml:space="preserve">Not run</t>
  </si>
  <si>
    <t xml:space="preserve">Planned but not yet executed</t>
  </si>
  <si>
    <t xml:space="preserve">% Executed</t>
  </si>
  <si>
    <t xml:space="preserve">Executed / Planned</t>
  </si>
  <si>
    <t xml:space="preserve">% Passed (of executed)</t>
  </si>
  <si>
    <t xml:space="preserve">Passed / Executed</t>
  </si>
  <si>
    <t xml:space="preserve">% Passed (of planned)</t>
  </si>
  <si>
    <t xml:space="preserve">Passed / Planned</t>
  </si>
  <si>
    <t xml:space="preserve">% Blocked</t>
  </si>
  <si>
    <t xml:space="preserve">Blocked / Planned</t>
  </si>
  <si>
    <t xml:space="preserve">Automation coverage</t>
  </si>
  <si>
    <t xml:space="preserve">Automated / Planned</t>
  </si>
  <si>
    <t xml:space="preserve">DEFECTS</t>
  </si>
  <si>
    <t xml:space="preserve">Total valid defects</t>
  </si>
  <si>
    <t xml:space="preserve">Open defects</t>
  </si>
  <si>
    <t xml:space="preserve">Open Critical</t>
  </si>
  <si>
    <t xml:space="preserve">Open High</t>
  </si>
  <si>
    <t xml:space="preserve">Closure rate</t>
  </si>
  <si>
    <t xml:space="preserve">Closed / total valid</t>
  </si>
  <si>
    <t xml:space="preserve">Defect density (per KLOC)</t>
  </si>
  <si>
    <t xml:space="preserve">Valid defects / KLOC</t>
  </si>
  <si>
    <t xml:space="preserve">COVERAGE</t>
  </si>
  <si>
    <t xml:space="preserve">Requirements coverage</t>
  </si>
  <si>
    <t xml:space="preserve">Requirements with at least one test</t>
  </si>
  <si>
    <t xml:space="preserve">Requirements verified</t>
  </si>
  <si>
    <t xml:space="preserve">Requirements with all tests passed</t>
  </si>
  <si>
    <t xml:space="preserve">Statement coverage (unit tests)</t>
  </si>
  <si>
    <t xml:space="preserve">EXIT CRITERIA</t>
  </si>
  <si>
    <t xml:space="preserve">Criteria met</t>
  </si>
  <si>
    <t xml:space="preserve">Criteria not met</t>
  </si>
  <si>
    <t xml:space="preserve">Suggested status</t>
  </si>
  <si>
    <t xml:space="preserve">Confirm using judgement; see Exit Criteria sheet</t>
  </si>
  <si>
    <t xml:space="preserve">Test Execution Metrics</t>
  </si>
  <si>
    <t xml:space="preserve">Enter Planned, Passed, Failed, Blocked and Not Run per module (blue cells). Everything else calculates. To add a module, insert a row above the last module row and copy the formulas down.</t>
  </si>
  <si>
    <t xml:space="preserve">Module / Feature</t>
  </si>
  <si>
    <t xml:space="preserve">Planned</t>
  </si>
  <si>
    <t xml:space="preserve">Not Run</t>
  </si>
  <si>
    <t xml:space="preserve">Executed
(Passed+Failed)</t>
  </si>
  <si>
    <t xml:space="preserve">% Passed
(of executed)</t>
  </si>
  <si>
    <t xml:space="preserve">% Passed
(of planned)</t>
  </si>
  <si>
    <t xml:space="preserve">% Failed
(of executed)</t>
  </si>
  <si>
    <t xml:space="preserve">% Blocked
(of planned)</t>
  </si>
  <si>
    <t xml:space="preserve">Check</t>
  </si>
  <si>
    <t xml:space="preserve">Login and Registration</t>
  </si>
  <si>
    <t xml:space="preserve">Product Search and Catalog</t>
  </si>
  <si>
    <t xml:space="preserve">Cart and Wishlist</t>
  </si>
  <si>
    <t xml:space="preserve">Checkout and Payments</t>
  </si>
  <si>
    <t xml:space="preserve">Order Management</t>
  </si>
  <si>
    <t xml:space="preserve">Notifications</t>
  </si>
  <si>
    <t xml:space="preserve">Admin Portal</t>
  </si>
  <si>
    <t xml:space="preserve">TOTAL</t>
  </si>
  <si>
    <t xml:space="preserve">Automation</t>
  </si>
  <si>
    <t xml:space="preserve">Automated test cases</t>
  </si>
  <si>
    <t xml:space="preserve">Automation coverage (% of planned)</t>
  </si>
  <si>
    <t xml:space="preserve">Automated tests passed</t>
  </si>
  <si>
    <t xml:space="preserve">Automated pass rate</t>
  </si>
  <si>
    <t xml:space="preserve">Rules: Planned = Passed + Failed + Blocked + Not Run. Executed = Passed + Failed. The Check column shows CHECK if a row does not reconcile.</t>
  </si>
  <si>
    <t xml:space="preserve">Defect Metrics</t>
  </si>
  <si>
    <t xml:space="preserve">Enter counts of valid defects (blue cells). Rejected and duplicate items are entered separately and are excluded from all counts.</t>
  </si>
  <si>
    <t xml:space="preserve">Severity</t>
  </si>
  <si>
    <t xml:space="preserve">Open</t>
  </si>
  <si>
    <t xml:space="preserve">Fixed / Retest Pending</t>
  </si>
  <si>
    <t xml:space="preserve">Closed</t>
  </si>
  <si>
    <t xml:space="preserve">Total</t>
  </si>
  <si>
    <t xml:space="preserve">% of total</t>
  </si>
  <si>
    <t xml:space="preserve">Critical</t>
  </si>
  <si>
    <t xml:space="preserve">High</t>
  </si>
  <si>
    <t xml:space="preserve">Medium</t>
  </si>
  <si>
    <t xml:space="preserve">Low</t>
  </si>
  <si>
    <t xml:space="preserve">Defect metrics</t>
  </si>
  <si>
    <t xml:space="preserve">Basis</t>
  </si>
  <si>
    <t xml:space="preserve">Size of new and changed code (KLOC)</t>
  </si>
  <si>
    <t xml:space="preserve">Input. Use function points or another size measure if you prefer, and change the label.</t>
  </si>
  <si>
    <t xml:space="preserve">Rejected / duplicate defects (excluded)</t>
  </si>
  <si>
    <t xml:space="preserve">Input. Not counted in the totals above.</t>
  </si>
  <si>
    <t xml:space="preserve">Defect density per KLOC</t>
  </si>
  <si>
    <t xml:space="preserve">Defects per 100 executed tests</t>
  </si>
  <si>
    <t xml:space="preserve">Valid defects / executed tests x 100</t>
  </si>
  <si>
    <t xml:space="preserve">Closed / total valid defects</t>
  </si>
  <si>
    <t xml:space="preserve">Resolved rate (closed + fixed)</t>
  </si>
  <si>
    <t xml:space="preserve">(Fixed + Closed) / total valid defects</t>
  </si>
  <si>
    <t xml:space="preserve">Open Critical + High defects</t>
  </si>
  <si>
    <t xml:space="preserve">Open defects only</t>
  </si>
  <si>
    <t xml:space="preserve">Rejection rate</t>
  </si>
  <si>
    <t xml:space="preserve">Rejected / (valid + rejected). A high value points to unclear requirements.</t>
  </si>
  <si>
    <t xml:space="preserve">Defects by module</t>
  </si>
  <si>
    <t xml:space="preserve">Module</t>
  </si>
  <si>
    <t xml:space="preserve">Defects</t>
  </si>
  <si>
    <t xml:space="preserve">Defects per 100
executed tests</t>
  </si>
  <si>
    <t xml:space="preserve">Weekly defect trend</t>
  </si>
  <si>
    <t xml:space="preserve">Week</t>
  </si>
  <si>
    <t xml:space="preserve">Opened</t>
  </si>
  <si>
    <t xml:space="preserve">Resolved
(fixed or closed)</t>
  </si>
  <si>
    <t xml:space="preserve">Open backlog
(cumulative)</t>
  </si>
  <si>
    <t xml:space="preserve">Wk 1 (24 Aug)</t>
  </si>
  <si>
    <t xml:space="preserve">Wk 2 (31 Aug)</t>
  </si>
  <si>
    <t xml:space="preserve">Wk 3 (7 Sep)</t>
  </si>
  <si>
    <t xml:space="preserve">Wk 4 (14 Sep)</t>
  </si>
  <si>
    <t xml:space="preserve">Reconciliation checks</t>
  </si>
  <si>
    <t xml:space="preserve">Module total = severity total</t>
  </si>
  <si>
    <t xml:space="preserve">Weekly opened = severity total</t>
  </si>
  <si>
    <t xml:space="preserve">Final backlog = open defects</t>
  </si>
  <si>
    <t xml:space="preserve">Coverage Metrics</t>
  </si>
  <si>
    <t xml:space="preserve">Requirements coverage comes from your Requirements Traceability Matrix (RTM). Enter counts per module (blue cells).</t>
  </si>
  <si>
    <t xml:space="preserve">Requirements
in scope</t>
  </si>
  <si>
    <t xml:space="preserve">Covered
(&gt;= 1 test)</t>
  </si>
  <si>
    <t xml:space="preserve">Fully verified
(all tests passed)</t>
  </si>
  <si>
    <t xml:space="preserve">Uncovered</t>
  </si>
  <si>
    <t xml:space="preserve">% Covered</t>
  </si>
  <si>
    <t xml:space="preserve">% Verified</t>
  </si>
  <si>
    <t xml:space="preserve">Other coverage measures</t>
  </si>
  <si>
    <t xml:space="preserve">Branch coverage (unit tests)</t>
  </si>
  <si>
    <t xml:space="preserve">Automation coverage (% of planned tests)</t>
  </si>
  <si>
    <t xml:space="preserve">Source of code-coverage figures</t>
  </si>
  <si>
    <t xml:space="preserve">SonarQube, build 3.2.0-rc4</t>
  </si>
  <si>
    <t xml:space="preserve">Uncovered requirements and reasons</t>
  </si>
  <si>
    <t xml:space="preserve">REQ-CHK-11 (gift-card payments): deferred to Release 3.3 (CR-217).</t>
  </si>
  <si>
    <t xml:space="preserve">REQ-ADM-05 (bulk product import): test data not available; will run in the regression cycle.</t>
  </si>
  <si>
    <t xml:space="preserve">Covered means a requirement has at least one mapped test. Verified is stricter: every mapped test has passed.</t>
  </si>
  <si>
    <t xml:space="preserve">Exit Criteria Evaluation</t>
  </si>
  <si>
    <t xml:space="preserve">Copy the criteria and targets from your approved Test Plan (blue cells). Actual values link to the other sheets. Status calculates automatically.</t>
  </si>
  <si>
    <t xml:space="preserve">Criterion</t>
  </si>
  <si>
    <t xml:space="preserve">Operator</t>
  </si>
  <si>
    <t xml:space="preserve">Target</t>
  </si>
  <si>
    <t xml:space="preserve">Actual</t>
  </si>
  <si>
    <t xml:space="preserve">Status</t>
  </si>
  <si>
    <t xml:space="preserve">Comment</t>
  </si>
  <si>
    <t xml:space="preserve">Planned tests executed</t>
  </si>
  <si>
    <t xml:space="preserve">&gt;=</t>
  </si>
  <si>
    <t xml:space="preserve">24 tests not executed (13 blocked, 11 not run)</t>
  </si>
  <si>
    <t xml:space="preserve">Pass rate of executed tests</t>
  </si>
  <si>
    <t xml:space="preserve">Checkout at 89.1% is below target on its own</t>
  </si>
  <si>
    <t xml:space="preserve">Open Critical defects</t>
  </si>
  <si>
    <t xml:space="preserve">&lt;=</t>
  </si>
  <si>
    <t xml:space="preserve">DEF-1042</t>
  </si>
  <si>
    <t xml:space="preserve">Open High defects</t>
  </si>
  <si>
    <t xml:space="preserve">DEF-1038, DEF-1047, DEF-1051</t>
  </si>
  <si>
    <t xml:space="preserve">Blocked tests (% of planned)</t>
  </si>
  <si>
    <t xml:space="preserve">13 of 500</t>
  </si>
  <si>
    <t xml:space="preserve">2 requirements uncovered</t>
  </si>
  <si>
    <t xml:space="preserve">Checkout p95 response time (seconds)</t>
  </si>
  <si>
    <t xml:space="preserve">2,000 concurrent users, 60 minutes (JMeter). Enter your measured value.</t>
  </si>
  <si>
    <t xml:space="preserve">The suggested status is a starting point only. Choose Amber or Red by judging whether a credible recovery plan exists, then record the release decision in the report.</t>
  </si>
  <si>
    <t xml:space="preserve">Metric Definitions and How to Use This Workbook</t>
  </si>
  <si>
    <t xml:space="preserve">Formula</t>
  </si>
  <si>
    <t xml:space="preserve">What it tells you</t>
  </si>
  <si>
    <t xml:space="preserve">Planned tests</t>
  </si>
  <si>
    <t xml:space="preserve">Passed + Failed + Blocked + Not Run</t>
  </si>
  <si>
    <t xml:space="preserve">Total tests in the approved plan for this cycle.</t>
  </si>
  <si>
    <t xml:space="preserve">Executed tests</t>
  </si>
  <si>
    <t xml:space="preserve">Passed + Failed</t>
  </si>
  <si>
    <t xml:space="preserve">Tests actually run to a result. Blocked and Not Run are excluded.</t>
  </si>
  <si>
    <t xml:space="preserve">Progress against plan.</t>
  </si>
  <si>
    <t xml:space="preserve">Quality of what was actually tested.</t>
  </si>
  <si>
    <t xml:space="preserve">Stricter view: tests not yet executed count against you.</t>
  </si>
  <si>
    <t xml:space="preserve">% Failed</t>
  </si>
  <si>
    <t xml:space="preserve">Failed / Executed</t>
  </si>
  <si>
    <t xml:space="preserve">Share of executed tests that found a problem.</t>
  </si>
  <si>
    <t xml:space="preserve">Testing held up by defects, environment or data. Above 5% usually needs escalation.</t>
  </si>
  <si>
    <t xml:space="preserve">Automated tests / Planned tests</t>
  </si>
  <si>
    <t xml:space="preserve">How much of the suite is automated.</t>
  </si>
  <si>
    <t xml:space="preserve">Requirements with &gt;= 1 test / Total requirements</t>
  </si>
  <si>
    <t xml:space="preserve">Whether every requirement has been tested at all.</t>
  </si>
  <si>
    <t xml:space="preserve">Requirements with all tests passed / Total requirements</t>
  </si>
  <si>
    <t xml:space="preserve">Whether every requirement has been proven to work.</t>
  </si>
  <si>
    <t xml:space="preserve">Defect density</t>
  </si>
  <si>
    <t xml:space="preserve">Valid defects / KLOC (or per 100 executed tests)</t>
  </si>
  <si>
    <t xml:space="preserve">Relative quality; compare releases using the same basis.</t>
  </si>
  <si>
    <t xml:space="preserve">Closed defects / Total valid defects</t>
  </si>
  <si>
    <t xml:space="preserve">How much of the defect backlog is finished.</t>
  </si>
  <si>
    <t xml:space="preserve">Rejected / (Valid + Rejected)</t>
  </si>
  <si>
    <t xml:space="preserve">Quality of requirements and test cases.</t>
  </si>
  <si>
    <t xml:space="preserve">Open backlog</t>
  </si>
  <si>
    <t xml:space="preserve">Cumulative (Opened - Resolved)</t>
  </si>
  <si>
    <t xml:space="preserve">Trend: falling backlog suggests stabilization.</t>
  </si>
  <si>
    <t xml:space="preserve">Colour legend</t>
  </si>
  <si>
    <t xml:space="preserve">Blue text, yellow fill</t>
  </si>
  <si>
    <t xml:space="preserve">Input: type or paste your own value here.</t>
  </si>
  <si>
    <t xml:space="preserve">Black text</t>
  </si>
  <si>
    <t xml:space="preserve">Formula: do not overwrite.</t>
  </si>
  <si>
    <t xml:space="preserve">Green text</t>
  </si>
  <si>
    <t xml:space="preserve">Link to another sheet: do not overwrite.</t>
  </si>
  <si>
    <t xml:space="preserve">Sample data: the workbook is pre-filled with the fictional ShopEasy Release 3.2 example from Test_Summary_Report_Example.pdf. Overwrite the blue cells with your own numbers.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</si>
</sst>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.0%"/>
    <numFmt numFmtId="167" formatCode="0.00"/>
    <numFmt numFmtId="168" formatCode="0.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u val="single"/>
      <sz val="10"/>
      <color rgb="FF0563C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8000"/>
      <name val="Arial"/>
      <family val="0"/>
      <charset val="1"/>
    </font>
    <font>
      <sz val="9"/>
      <color rgb="FF595959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9E2F3"/>
        <bgColor rgb="FFD9D9D9"/>
      </patternFill>
    </fill>
    <fill>
      <patternFill patternType="solid">
        <fgColor rgb="FFFFF9DB"/>
        <bgColor rgb="FFFFF3C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8D7DA"/>
        </patternFill>
      </fill>
    </dxf>
    <dxf>
      <fill>
        <patternFill>
          <bgColor rgb="FFFFF3CD"/>
        </patternFill>
      </fill>
    </dxf>
    <dxf>
      <fill>
        <patternFill>
          <bgColor rgb="FFDFF0D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993366"/>
      <rgbColor rgb="FFFFF9DB"/>
      <rgbColor rgb="FFD9E2F3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F0D8"/>
      <rgbColor rgb="FFFFF3CD"/>
      <rgbColor rgb="FF7FB3E0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EF6C00"/>
      <rgbColor rgb="FF595959"/>
      <rgbColor rgb="FF9E9E9E"/>
      <rgbColor rgb="FF1F3864"/>
      <rgbColor rgb="FF2E7D32"/>
      <rgbColor rgb="FF003300"/>
      <rgbColor rgb="FF333300"/>
      <rgbColor rgb="FFC6282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Test results by module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stacked"/>
        <c:varyColors val="0"/>
        <c:ser>
          <c:idx val="0"/>
          <c:order val="0"/>
          <c:tx>
            <c:strRef>
              <c:f>Execution!C4</c:f>
              <c:strCache>
                <c:ptCount val="1"/>
                <c:pt idx="0">
                  <c:v>Passed</c:v>
                </c:pt>
              </c:strCache>
            </c:strRef>
          </c:tx>
          <c:spPr>
            <a:solidFill>
              <a:srgbClr val="2e7d32"/>
            </a:solidFill>
            <a:ln w="0">
              <a:solidFill>
                <a:srgbClr val="2e7d32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Execution!$A$5:$A$11</c:f>
              <c:strCache>
                <c:ptCount val="7"/>
                <c:pt idx="0">
                  <c:v>Login and Registration</c:v>
                </c:pt>
                <c:pt idx="1">
                  <c:v>Product Search and Catalog</c:v>
                </c:pt>
                <c:pt idx="2">
                  <c:v>Cart and Wishlist</c:v>
                </c:pt>
                <c:pt idx="3">
                  <c:v>Checkout and Payments</c:v>
                </c:pt>
                <c:pt idx="4">
                  <c:v>Order Management</c:v>
                </c:pt>
                <c:pt idx="5">
                  <c:v>Notifications</c:v>
                </c:pt>
                <c:pt idx="6">
                  <c:v>Admin Portal</c:v>
                </c:pt>
              </c:strCache>
            </c:strRef>
          </c:cat>
          <c:val>
            <c:numRef>
              <c:f>Execution!$C$5:$C$11</c:f>
              <c:numCache>
                <c:formatCode>#,##0</c:formatCode>
                <c:ptCount val="7"/>
                <c:pt idx="0">
                  <c:v>57</c:v>
                </c:pt>
                <c:pt idx="1">
                  <c:v>78</c:v>
                </c:pt>
                <c:pt idx="2">
                  <c:v>63</c:v>
                </c:pt>
                <c:pt idx="3">
                  <c:v>98</c:v>
                </c:pt>
                <c:pt idx="4">
                  <c:v>58</c:v>
                </c:pt>
                <c:pt idx="5">
                  <c:v>36</c:v>
                </c:pt>
                <c:pt idx="6">
                  <c:v>53</c:v>
                </c:pt>
              </c:numCache>
            </c:numRef>
          </c:val>
        </c:ser>
        <c:ser>
          <c:idx val="1"/>
          <c:order val="1"/>
          <c:tx>
            <c:strRef>
              <c:f>Execution!D4</c:f>
              <c:strCache>
                <c:ptCount val="1"/>
                <c:pt idx="0">
                  <c:v>Failed</c:v>
                </c:pt>
              </c:strCache>
            </c:strRef>
          </c:tx>
          <c:spPr>
            <a:solidFill>
              <a:srgbClr val="c62828"/>
            </a:solidFill>
            <a:ln w="0">
              <a:solidFill>
                <a:srgbClr val="c62828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Execution!$A$5:$A$11</c:f>
              <c:strCache>
                <c:ptCount val="7"/>
                <c:pt idx="0">
                  <c:v>Login and Registration</c:v>
                </c:pt>
                <c:pt idx="1">
                  <c:v>Product Search and Catalog</c:v>
                </c:pt>
                <c:pt idx="2">
                  <c:v>Cart and Wishlist</c:v>
                </c:pt>
                <c:pt idx="3">
                  <c:v>Checkout and Payments</c:v>
                </c:pt>
                <c:pt idx="4">
                  <c:v>Order Management</c:v>
                </c:pt>
                <c:pt idx="5">
                  <c:v>Notifications</c:v>
                </c:pt>
                <c:pt idx="6">
                  <c:v>Admin Portal</c:v>
                </c:pt>
              </c:strCache>
            </c:strRef>
          </c:cat>
          <c:val>
            <c:numRef>
              <c:f>Execution!$D$5:$D$11</c:f>
              <c:numCache>
                <c:formatCode>#,##0</c:formatCode>
                <c:ptCount val="7"/>
                <c:pt idx="0">
                  <c:v>3</c:v>
                </c:pt>
                <c:pt idx="1">
                  <c:v>5</c:v>
                </c:pt>
                <c:pt idx="2">
                  <c:v>4</c:v>
                </c:pt>
                <c:pt idx="3">
                  <c:v>12</c:v>
                </c:pt>
                <c:pt idx="4">
                  <c:v>4</c:v>
                </c:pt>
                <c:pt idx="5">
                  <c:v>2</c:v>
                </c:pt>
                <c:pt idx="6">
                  <c:v>3</c:v>
                </c:pt>
              </c:numCache>
            </c:numRef>
          </c:val>
        </c:ser>
        <c:ser>
          <c:idx val="2"/>
          <c:order val="2"/>
          <c:tx>
            <c:strRef>
              <c:f>Execution!E4</c:f>
              <c:strCache>
                <c:ptCount val="1"/>
                <c:pt idx="0">
                  <c:v>Blocked</c:v>
                </c:pt>
              </c:strCache>
            </c:strRef>
          </c:tx>
          <c:spPr>
            <a:solidFill>
              <a:srgbClr val="ef6c00"/>
            </a:solidFill>
            <a:ln w="0">
              <a:solidFill>
                <a:srgbClr val="ef6c00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Execution!$A$5:$A$11</c:f>
              <c:strCache>
                <c:ptCount val="7"/>
                <c:pt idx="0">
                  <c:v>Login and Registration</c:v>
                </c:pt>
                <c:pt idx="1">
                  <c:v>Product Search and Catalog</c:v>
                </c:pt>
                <c:pt idx="2">
                  <c:v>Cart and Wishlist</c:v>
                </c:pt>
                <c:pt idx="3">
                  <c:v>Checkout and Payments</c:v>
                </c:pt>
                <c:pt idx="4">
                  <c:v>Order Management</c:v>
                </c:pt>
                <c:pt idx="5">
                  <c:v>Notifications</c:v>
                </c:pt>
                <c:pt idx="6">
                  <c:v>Admin Portal</c:v>
                </c:pt>
              </c:strCache>
            </c:strRef>
          </c:cat>
          <c:val>
            <c:numRef>
              <c:f>Execution!$E$5:$E$11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6</c:v>
                </c:pt>
                <c:pt idx="4">
                  <c:v>2</c:v>
                </c:pt>
                <c:pt idx="5">
                  <c:v>0</c:v>
                </c:pt>
                <c:pt idx="6">
                  <c:v>3</c:v>
                </c:pt>
              </c:numCache>
            </c:numRef>
          </c:val>
        </c:ser>
        <c:ser>
          <c:idx val="3"/>
          <c:order val="3"/>
          <c:tx>
            <c:strRef>
              <c:f>Execution!F4</c:f>
              <c:strCache>
                <c:ptCount val="1"/>
                <c:pt idx="0">
                  <c:v>Not Run</c:v>
                </c:pt>
              </c:strCache>
            </c:strRef>
          </c:tx>
          <c:spPr>
            <a:solidFill>
              <a:srgbClr val="9e9e9e"/>
            </a:solidFill>
            <a:ln w="0">
              <a:solidFill>
                <a:srgbClr val="9e9e9e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Execution!$A$5:$A$11</c:f>
              <c:strCache>
                <c:ptCount val="7"/>
                <c:pt idx="0">
                  <c:v>Login and Registration</c:v>
                </c:pt>
                <c:pt idx="1">
                  <c:v>Product Search and Catalog</c:v>
                </c:pt>
                <c:pt idx="2">
                  <c:v>Cart and Wishlist</c:v>
                </c:pt>
                <c:pt idx="3">
                  <c:v>Checkout and Payments</c:v>
                </c:pt>
                <c:pt idx="4">
                  <c:v>Order Management</c:v>
                </c:pt>
                <c:pt idx="5">
                  <c:v>Notifications</c:v>
                </c:pt>
                <c:pt idx="6">
                  <c:v>Admin Portal</c:v>
                </c:pt>
              </c:strCache>
            </c:strRef>
          </c:cat>
          <c:val>
            <c:numRef>
              <c:f>Execution!$F$5:$F$11</c:f>
              <c:numCache>
                <c:formatCode>#,##0</c:formatCode>
                <c:ptCount val="7"/>
                <c:pt idx="0">
                  <c:v>0</c:v>
                </c:pt>
                <c:pt idx="1">
                  <c:v>2</c:v>
                </c:pt>
                <c:pt idx="2">
                  <c:v>1</c:v>
                </c:pt>
                <c:pt idx="3">
                  <c:v>4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</c:numCache>
            </c:numRef>
          </c:val>
        </c:ser>
        <c:gapWidth val="150"/>
        <c:overlap val="100"/>
        <c:axId val="93934288"/>
        <c:axId val="45639963"/>
      </c:barChart>
      <c:catAx>
        <c:axId val="93934288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5639963"/>
        <c:crosses val="autoZero"/>
        <c:auto val="1"/>
        <c:lblAlgn val="ctr"/>
        <c:lblOffset val="100"/>
        <c:noMultiLvlLbl val="0"/>
      </c:catAx>
      <c:valAx>
        <c:axId val="4563996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Test cases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3934288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Defects by severity and status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stacked"/>
        <c:varyColors val="0"/>
        <c:ser>
          <c:idx val="0"/>
          <c:order val="0"/>
          <c:tx>
            <c:strRef>
              <c:f>Defects!B4</c:f>
              <c:strCache>
                <c:ptCount val="1"/>
                <c:pt idx="0">
                  <c:v>Open</c:v>
                </c:pt>
              </c:strCache>
            </c:strRef>
          </c:tx>
          <c:spPr>
            <a:solidFill>
              <a:srgbClr val="c62828"/>
            </a:solidFill>
            <a:ln w="0">
              <a:solidFill>
                <a:srgbClr val="c62828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Defects!$A$5:$A$8</c:f>
              <c:strCache>
                <c:ptCount val="4"/>
                <c:pt idx="0">
                  <c:v>Critical</c:v>
                </c:pt>
                <c:pt idx="1">
                  <c:v>High</c:v>
                </c:pt>
                <c:pt idx="2">
                  <c:v>Medium</c:v>
                </c:pt>
                <c:pt idx="3">
                  <c:v>Low</c:v>
                </c:pt>
              </c:strCache>
            </c:strRef>
          </c:cat>
          <c:val>
            <c:numRef>
              <c:f>Defects!$B$5:$B$8</c:f>
              <c:numCache>
                <c:formatCode>#,##0</c:formatCode>
                <c:ptCount val="4"/>
                <c:pt idx="0">
                  <c:v>1</c:v>
                </c:pt>
                <c:pt idx="1">
                  <c:v>3</c:v>
                </c:pt>
                <c:pt idx="2">
                  <c:v>4</c:v>
                </c:pt>
                <c:pt idx="3">
                  <c:v>2</c:v>
                </c:pt>
              </c:numCache>
            </c:numRef>
          </c:val>
        </c:ser>
        <c:ser>
          <c:idx val="1"/>
          <c:order val="1"/>
          <c:tx>
            <c:strRef>
              <c:f>Defects!C4</c:f>
              <c:strCache>
                <c:ptCount val="1"/>
                <c:pt idx="0">
                  <c:v>Fixed / Retest Pending</c:v>
                </c:pt>
              </c:strCache>
            </c:strRef>
          </c:tx>
          <c:spPr>
            <a:solidFill>
              <a:srgbClr val="ef6c00"/>
            </a:solidFill>
            <a:ln w="0">
              <a:solidFill>
                <a:srgbClr val="ef6c00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Defects!$A$5:$A$8</c:f>
              <c:strCache>
                <c:ptCount val="4"/>
                <c:pt idx="0">
                  <c:v>Critical</c:v>
                </c:pt>
                <c:pt idx="1">
                  <c:v>High</c:v>
                </c:pt>
                <c:pt idx="2">
                  <c:v>Medium</c:v>
                </c:pt>
                <c:pt idx="3">
                  <c:v>Low</c:v>
                </c:pt>
              </c:strCache>
            </c:strRef>
          </c:cat>
          <c:val>
            <c:numRef>
              <c:f>Defects!$C$5:$C$8</c:f>
              <c:numCache>
                <c:formatCode>#,##0</c:formatCode>
                <c:ptCount val="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1</c:v>
                </c:pt>
              </c:numCache>
            </c:numRef>
          </c:val>
        </c:ser>
        <c:ser>
          <c:idx val="2"/>
          <c:order val="2"/>
          <c:tx>
            <c:strRef>
              <c:f>Defects!D4</c:f>
              <c:strCache>
                <c:ptCount val="1"/>
                <c:pt idx="0">
                  <c:v>Closed</c:v>
                </c:pt>
              </c:strCache>
            </c:strRef>
          </c:tx>
          <c:spPr>
            <a:solidFill>
              <a:srgbClr val="2e7d32"/>
            </a:solidFill>
            <a:ln w="0">
              <a:solidFill>
                <a:srgbClr val="2e7d32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Defects!$A$5:$A$8</c:f>
              <c:strCache>
                <c:ptCount val="4"/>
                <c:pt idx="0">
                  <c:v>Critical</c:v>
                </c:pt>
                <c:pt idx="1">
                  <c:v>High</c:v>
                </c:pt>
                <c:pt idx="2">
                  <c:v>Medium</c:v>
                </c:pt>
                <c:pt idx="3">
                  <c:v>Low</c:v>
                </c:pt>
              </c:strCache>
            </c:strRef>
          </c:cat>
          <c:val>
            <c:numRef>
              <c:f>Defects!$D$5:$D$8</c:f>
              <c:numCache>
                <c:formatCode>#,##0</c:formatCode>
                <c:ptCount val="4"/>
                <c:pt idx="0">
                  <c:v>2</c:v>
                </c:pt>
                <c:pt idx="1">
                  <c:v>5</c:v>
                </c:pt>
                <c:pt idx="2">
                  <c:v>9</c:v>
                </c:pt>
                <c:pt idx="3">
                  <c:v>5</c:v>
                </c:pt>
              </c:numCache>
            </c:numRef>
          </c:val>
        </c:ser>
        <c:gapWidth val="150"/>
        <c:overlap val="100"/>
        <c:axId val="67562010"/>
        <c:axId val="90201249"/>
      </c:barChart>
      <c:catAx>
        <c:axId val="675620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0201249"/>
        <c:crosses val="autoZero"/>
        <c:auto val="1"/>
        <c:lblAlgn val="ctr"/>
        <c:lblOffset val="100"/>
        <c:noMultiLvlLbl val="0"/>
      </c:catAx>
      <c:valAx>
        <c:axId val="9020124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7562010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Weekly defect trend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Defects!B35</c:f>
              <c:strCache>
                <c:ptCount val="1"/>
                <c:pt idx="0">
                  <c:v>Opened</c:v>
                </c:pt>
              </c:strCache>
            </c:strRef>
          </c:tx>
          <c:spPr>
            <a:solidFill>
              <a:srgbClr val="1f3864"/>
            </a:solidFill>
            <a:ln w="0">
              <a:solidFill>
                <a:srgbClr val="1f3864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Defects!$A$36:$A$39</c:f>
              <c:strCache>
                <c:ptCount val="4"/>
                <c:pt idx="0">
                  <c:v>Wk 1 (24 Aug)</c:v>
                </c:pt>
                <c:pt idx="1">
                  <c:v>Wk 2 (31 Aug)</c:v>
                </c:pt>
                <c:pt idx="2">
                  <c:v>Wk 3 (7 Sep)</c:v>
                </c:pt>
                <c:pt idx="3">
                  <c:v>Wk 4 (14 Sep)</c:v>
                </c:pt>
              </c:strCache>
            </c:strRef>
          </c:cat>
          <c:val>
            <c:numRef>
              <c:f>Defects!$B$36:$B$39</c:f>
              <c:numCache>
                <c:formatCode>#,##0</c:formatCode>
                <c:ptCount val="4"/>
                <c:pt idx="0">
                  <c:v>9</c:v>
                </c:pt>
                <c:pt idx="1">
                  <c:v>14</c:v>
                </c:pt>
                <c:pt idx="2">
                  <c:v>8</c:v>
                </c:pt>
                <c:pt idx="3">
                  <c:v>4</c:v>
                </c:pt>
              </c:numCache>
            </c:numRef>
          </c:val>
        </c:ser>
        <c:ser>
          <c:idx val="1"/>
          <c:order val="1"/>
          <c:tx>
            <c:strRef>
              <c:f>Defects!C35</c:f>
              <c:strCache>
                <c:ptCount val="1"/>
                <c:pt idx="0">
                  <c:v>Resolved
(fixed or closed)</c:v>
                </c:pt>
              </c:strCache>
            </c:strRef>
          </c:tx>
          <c:spPr>
            <a:solidFill>
              <a:srgbClr val="7fb3e0"/>
            </a:solidFill>
            <a:ln w="0">
              <a:solidFill>
                <a:srgbClr val="7fb3e0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Defects!$A$36:$A$39</c:f>
              <c:strCache>
                <c:ptCount val="4"/>
                <c:pt idx="0">
                  <c:v>Wk 1 (24 Aug)</c:v>
                </c:pt>
                <c:pt idx="1">
                  <c:v>Wk 2 (31 Aug)</c:v>
                </c:pt>
                <c:pt idx="2">
                  <c:v>Wk 3 (7 Sep)</c:v>
                </c:pt>
                <c:pt idx="3">
                  <c:v>Wk 4 (14 Sep)</c:v>
                </c:pt>
              </c:strCache>
            </c:strRef>
          </c:cat>
          <c:val>
            <c:numRef>
              <c:f>Defects!$C$36:$C$39</c:f>
              <c:numCache>
                <c:formatCode>#,##0</c:formatCode>
                <c:ptCount val="4"/>
                <c:pt idx="0">
                  <c:v>2</c:v>
                </c:pt>
                <c:pt idx="1">
                  <c:v>6</c:v>
                </c:pt>
                <c:pt idx="2">
                  <c:v>9</c:v>
                </c:pt>
                <c:pt idx="3">
                  <c:v>8</c:v>
                </c:pt>
              </c:numCache>
            </c:numRef>
          </c:val>
        </c:ser>
        <c:gapWidth val="150"/>
        <c:overlap val="0"/>
        <c:axId val="39681662"/>
        <c:axId val="90131958"/>
      </c:barChart>
      <c:lineChart>
        <c:grouping val="standard"/>
        <c:varyColors val="0"/>
        <c:ser>
          <c:idx val="2"/>
          <c:order val="2"/>
          <c:tx>
            <c:strRef>
              <c:f>Defects!D35</c:f>
              <c:strCache>
                <c:ptCount val="1"/>
                <c:pt idx="0">
                  <c:v>Open backlog
(cumulative)</c:v>
                </c:pt>
              </c:strCache>
            </c:strRef>
          </c:tx>
          <c:spPr>
            <a:solidFill>
              <a:srgbClr val="c62828"/>
            </a:solidFill>
            <a:ln w="28080">
              <a:solidFill>
                <a:srgbClr val="c62828"/>
              </a:solidFill>
              <a:round/>
            </a:ln>
          </c:spPr>
          <c:marker>
            <c:symbol val="circle"/>
            <c:size val="5"/>
            <c:spPr>
              <a:solidFill>
                <a:srgbClr val="c62828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Defects!$A$36:$A$39</c:f>
              <c:strCache>
                <c:ptCount val="4"/>
                <c:pt idx="0">
                  <c:v>Wk 1 (24 Aug)</c:v>
                </c:pt>
                <c:pt idx="1">
                  <c:v>Wk 2 (31 Aug)</c:v>
                </c:pt>
                <c:pt idx="2">
                  <c:v>Wk 3 (7 Sep)</c:v>
                </c:pt>
                <c:pt idx="3">
                  <c:v>Wk 4 (14 Sep)</c:v>
                </c:pt>
              </c:strCache>
            </c:strRef>
          </c:cat>
          <c:val>
            <c:numRef>
              <c:f>Defects!$D$36:$D$39</c:f>
              <c:numCache>
                <c:formatCode>#,##0</c:formatCode>
                <c:ptCount val="4"/>
                <c:pt idx="0">
                  <c:v>7</c:v>
                </c:pt>
                <c:pt idx="1">
                  <c:v>15</c:v>
                </c:pt>
                <c:pt idx="2">
                  <c:v>14</c:v>
                </c:pt>
                <c:pt idx="3">
                  <c:v>10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39681662"/>
        <c:axId val="90131958"/>
      </c:lineChart>
      <c:catAx>
        <c:axId val="3968166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0131958"/>
        <c:crosses val="autoZero"/>
        <c:auto val="1"/>
        <c:lblAlgn val="ctr"/>
        <c:lblOffset val="100"/>
        <c:noMultiLvlLbl val="0"/>
      </c:catAx>
      <c:valAx>
        <c:axId val="9013195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9681662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20</xdr:row>
      <xdr:rowOff>131040</xdr:rowOff>
    </xdr:from>
    <xdr:to>
      <xdr:col>6</xdr:col>
      <xdr:colOff>926640</xdr:colOff>
      <xdr:row>37</xdr:row>
      <xdr:rowOff>132120</xdr:rowOff>
    </xdr:to>
    <xdr:graphicFrame>
      <xdr:nvGraphicFramePr>
        <xdr:cNvPr id="0" name="Chart 1"/>
        <xdr:cNvGraphicFramePr/>
      </xdr:nvGraphicFramePr>
      <xdr:xfrm>
        <a:off x="0" y="4191120"/>
        <a:ext cx="71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2</xdr:row>
      <xdr:rowOff>131040</xdr:rowOff>
    </xdr:from>
    <xdr:to>
      <xdr:col>14</xdr:col>
      <xdr:colOff>399240</xdr:colOff>
      <xdr:row>15</xdr:row>
      <xdr:rowOff>59760</xdr:rowOff>
    </xdr:to>
    <xdr:graphicFrame>
      <xdr:nvGraphicFramePr>
        <xdr:cNvPr id="1" name="Chart 1"/>
        <xdr:cNvGraphicFramePr/>
      </xdr:nvGraphicFramePr>
      <xdr:xfrm>
        <a:off x="8646840" y="571680"/>
        <a:ext cx="46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19</xdr:row>
      <xdr:rowOff>37440</xdr:rowOff>
    </xdr:from>
    <xdr:to>
      <xdr:col>14</xdr:col>
      <xdr:colOff>399240</xdr:colOff>
      <xdr:row>33</xdr:row>
      <xdr:rowOff>59760</xdr:rowOff>
    </xdr:to>
    <xdr:graphicFrame>
      <xdr:nvGraphicFramePr>
        <xdr:cNvPr id="2" name="Chart 2"/>
        <xdr:cNvGraphicFramePr/>
      </xdr:nvGraphicFramePr>
      <xdr:xfrm>
        <a:off x="8646840" y="4191120"/>
        <a:ext cx="46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oftwaretestinghelp.com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36"/>
    <col collapsed="false" customWidth="true" hidden="false" outlineLevel="0" max="3" min="3" style="0" width="44"/>
    <col collapsed="false" customWidth="true" hidden="false" outlineLevel="0" max="4" min="4" style="0" width="4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30" hidden="false" customHeight="true" outlineLevel="0" collapsed="false">
      <c r="A4" s="4" t="s">
        <v>3</v>
      </c>
      <c r="B4" s="5" t="s">
        <v>4</v>
      </c>
      <c r="C4" s="5" t="s">
        <v>5</v>
      </c>
      <c r="D4" s="5"/>
    </row>
    <row r="5" customFormat="false" ht="15" hidden="false" customHeight="false" outlineLevel="0" collapsed="false">
      <c r="A5" s="6" t="s">
        <v>6</v>
      </c>
      <c r="B5" s="7"/>
      <c r="C5" s="7"/>
      <c r="D5" s="7"/>
    </row>
    <row r="6" customFormat="false" ht="15" hidden="false" customHeight="true" outlineLevel="0" collapsed="false">
      <c r="A6" s="8" t="s">
        <v>7</v>
      </c>
      <c r="B6" s="9" t="n">
        <f aca="false">Execution!B12</f>
        <v>500</v>
      </c>
      <c r="C6" s="10" t="s">
        <v>8</v>
      </c>
      <c r="D6" s="10"/>
    </row>
    <row r="7" customFormat="false" ht="15" hidden="false" customHeight="false" outlineLevel="0" collapsed="false">
      <c r="A7" s="8" t="s">
        <v>9</v>
      </c>
      <c r="B7" s="9" t="n">
        <f aca="false">Execution!G12</f>
        <v>476</v>
      </c>
      <c r="C7" s="10"/>
      <c r="D7" s="10"/>
    </row>
    <row r="8" customFormat="false" ht="15" hidden="false" customHeight="false" outlineLevel="0" collapsed="false">
      <c r="A8" s="8" t="s">
        <v>10</v>
      </c>
      <c r="B8" s="9" t="n">
        <f aca="false">Execution!C12</f>
        <v>443</v>
      </c>
      <c r="C8" s="10"/>
      <c r="D8" s="10"/>
    </row>
    <row r="9" customFormat="false" ht="15" hidden="false" customHeight="false" outlineLevel="0" collapsed="false">
      <c r="A9" s="8" t="s">
        <v>11</v>
      </c>
      <c r="B9" s="9" t="n">
        <f aca="false">Execution!D12</f>
        <v>33</v>
      </c>
      <c r="C9" s="10"/>
      <c r="D9" s="10"/>
    </row>
    <row r="10" customFormat="false" ht="15" hidden="false" customHeight="true" outlineLevel="0" collapsed="false">
      <c r="A10" s="8" t="s">
        <v>12</v>
      </c>
      <c r="B10" s="9" t="n">
        <f aca="false">Execution!E12</f>
        <v>13</v>
      </c>
      <c r="C10" s="10" t="s">
        <v>13</v>
      </c>
      <c r="D10" s="10"/>
    </row>
    <row r="11" customFormat="false" ht="15" hidden="false" customHeight="true" outlineLevel="0" collapsed="false">
      <c r="A11" s="8" t="s">
        <v>14</v>
      </c>
      <c r="B11" s="9" t="n">
        <f aca="false">Execution!F12</f>
        <v>11</v>
      </c>
      <c r="C11" s="10" t="s">
        <v>15</v>
      </c>
      <c r="D11" s="10"/>
    </row>
    <row r="12" customFormat="false" ht="15" hidden="false" customHeight="true" outlineLevel="0" collapsed="false">
      <c r="A12" s="8" t="s">
        <v>16</v>
      </c>
      <c r="B12" s="11" t="n">
        <f aca="false">Execution!H12</f>
        <v>0.952</v>
      </c>
      <c r="C12" s="10" t="s">
        <v>17</v>
      </c>
      <c r="D12" s="10"/>
    </row>
    <row r="13" customFormat="false" ht="15" hidden="false" customHeight="true" outlineLevel="0" collapsed="false">
      <c r="A13" s="8" t="s">
        <v>18</v>
      </c>
      <c r="B13" s="11" t="n">
        <f aca="false">Execution!I12</f>
        <v>0.930672268907563</v>
      </c>
      <c r="C13" s="10" t="s">
        <v>19</v>
      </c>
      <c r="D13" s="10"/>
    </row>
    <row r="14" customFormat="false" ht="15" hidden="false" customHeight="true" outlineLevel="0" collapsed="false">
      <c r="A14" s="8" t="s">
        <v>20</v>
      </c>
      <c r="B14" s="11" t="n">
        <f aca="false">Execution!J12</f>
        <v>0.886</v>
      </c>
      <c r="C14" s="10" t="s">
        <v>21</v>
      </c>
      <c r="D14" s="10"/>
    </row>
    <row r="15" customFormat="false" ht="15" hidden="false" customHeight="true" outlineLevel="0" collapsed="false">
      <c r="A15" s="8" t="s">
        <v>22</v>
      </c>
      <c r="B15" s="11" t="n">
        <f aca="false">Execution!L12</f>
        <v>0.026</v>
      </c>
      <c r="C15" s="10" t="s">
        <v>23</v>
      </c>
      <c r="D15" s="10"/>
    </row>
    <row r="16" customFormat="false" ht="15" hidden="false" customHeight="true" outlineLevel="0" collapsed="false">
      <c r="A16" s="8" t="s">
        <v>24</v>
      </c>
      <c r="B16" s="11" t="n">
        <f aca="false">Execution!B16</f>
        <v>0.36</v>
      </c>
      <c r="C16" s="10" t="s">
        <v>25</v>
      </c>
      <c r="D16" s="10"/>
    </row>
    <row r="17" customFormat="false" ht="15" hidden="false" customHeight="false" outlineLevel="0" collapsed="false">
      <c r="A17" s="6" t="s">
        <v>26</v>
      </c>
      <c r="B17" s="7"/>
      <c r="C17" s="7"/>
      <c r="D17" s="7"/>
    </row>
    <row r="18" customFormat="false" ht="15" hidden="false" customHeight="false" outlineLevel="0" collapsed="false">
      <c r="A18" s="8" t="s">
        <v>27</v>
      </c>
      <c r="B18" s="9" t="n">
        <f aca="false">Defects!E9</f>
        <v>35</v>
      </c>
      <c r="C18" s="10"/>
      <c r="D18" s="10"/>
    </row>
    <row r="19" customFormat="false" ht="15" hidden="false" customHeight="false" outlineLevel="0" collapsed="false">
      <c r="A19" s="8" t="s">
        <v>28</v>
      </c>
      <c r="B19" s="9" t="n">
        <f aca="false">Defects!B9</f>
        <v>10</v>
      </c>
      <c r="C19" s="10"/>
      <c r="D19" s="10"/>
    </row>
    <row r="20" customFormat="false" ht="15" hidden="false" customHeight="false" outlineLevel="0" collapsed="false">
      <c r="A20" s="8" t="s">
        <v>29</v>
      </c>
      <c r="B20" s="9" t="n">
        <f aca="false">Defects!B5</f>
        <v>1</v>
      </c>
      <c r="C20" s="10"/>
      <c r="D20" s="10"/>
    </row>
    <row r="21" customFormat="false" ht="15" hidden="false" customHeight="false" outlineLevel="0" collapsed="false">
      <c r="A21" s="8" t="s">
        <v>30</v>
      </c>
      <c r="B21" s="9" t="n">
        <f aca="false">Defects!B6</f>
        <v>3</v>
      </c>
      <c r="C21" s="10"/>
      <c r="D21" s="10"/>
    </row>
    <row r="22" customFormat="false" ht="15" hidden="false" customHeight="true" outlineLevel="0" collapsed="false">
      <c r="A22" s="8" t="s">
        <v>31</v>
      </c>
      <c r="B22" s="11" t="n">
        <f aca="false">Defects!B17</f>
        <v>0.6</v>
      </c>
      <c r="C22" s="10" t="s">
        <v>32</v>
      </c>
      <c r="D22" s="10"/>
    </row>
    <row r="23" customFormat="false" ht="15" hidden="false" customHeight="true" outlineLevel="0" collapsed="false">
      <c r="A23" s="8" t="s">
        <v>33</v>
      </c>
      <c r="B23" s="12" t="n">
        <f aca="false">Defects!B15</f>
        <v>1.42857142857143</v>
      </c>
      <c r="C23" s="10" t="s">
        <v>34</v>
      </c>
      <c r="D23" s="10"/>
    </row>
    <row r="24" customFormat="false" ht="15" hidden="false" customHeight="false" outlineLevel="0" collapsed="false">
      <c r="A24" s="6" t="s">
        <v>35</v>
      </c>
      <c r="B24" s="7"/>
      <c r="C24" s="7"/>
      <c r="D24" s="7"/>
    </row>
    <row r="25" customFormat="false" ht="15" hidden="false" customHeight="true" outlineLevel="0" collapsed="false">
      <c r="A25" s="8" t="s">
        <v>36</v>
      </c>
      <c r="B25" s="11" t="n">
        <f aca="false">Coverage!F12</f>
        <v>0.958333333333333</v>
      </c>
      <c r="C25" s="10" t="s">
        <v>37</v>
      </c>
      <c r="D25" s="10"/>
    </row>
    <row r="26" customFormat="false" ht="15" hidden="false" customHeight="true" outlineLevel="0" collapsed="false">
      <c r="A26" s="8" t="s">
        <v>38</v>
      </c>
      <c r="B26" s="11" t="n">
        <f aca="false">Coverage!G12</f>
        <v>0.833333333333333</v>
      </c>
      <c r="C26" s="10" t="s">
        <v>39</v>
      </c>
      <c r="D26" s="10"/>
    </row>
    <row r="27" customFormat="false" ht="15" hidden="false" customHeight="false" outlineLevel="0" collapsed="false">
      <c r="A27" s="8" t="s">
        <v>40</v>
      </c>
      <c r="B27" s="11" t="n">
        <f aca="false">Coverage!B15</f>
        <v>0.78</v>
      </c>
      <c r="C27" s="10"/>
      <c r="D27" s="10"/>
    </row>
    <row r="28" customFormat="false" ht="15" hidden="false" customHeight="false" outlineLevel="0" collapsed="false">
      <c r="A28" s="6" t="s">
        <v>41</v>
      </c>
      <c r="B28" s="7"/>
      <c r="C28" s="7"/>
      <c r="D28" s="7"/>
    </row>
    <row r="29" customFormat="false" ht="15" hidden="false" customHeight="false" outlineLevel="0" collapsed="false">
      <c r="A29" s="8" t="s">
        <v>42</v>
      </c>
      <c r="B29" s="9" t="n">
        <f aca="false">'Exit Criteria'!B13</f>
        <v>4</v>
      </c>
      <c r="C29" s="10"/>
      <c r="D29" s="10"/>
    </row>
    <row r="30" customFormat="false" ht="15" hidden="false" customHeight="false" outlineLevel="0" collapsed="false">
      <c r="A30" s="8" t="s">
        <v>43</v>
      </c>
      <c r="B30" s="9" t="n">
        <f aca="false">'Exit Criteria'!B14</f>
        <v>3</v>
      </c>
      <c r="C30" s="10"/>
      <c r="D30" s="10"/>
    </row>
    <row r="31" customFormat="false" ht="15" hidden="false" customHeight="true" outlineLevel="0" collapsed="false">
      <c r="A31" s="8" t="s">
        <v>44</v>
      </c>
      <c r="B31" s="13" t="str">
        <f aca="false">'Exit Criteria'!B15</f>
        <v>AMBER/RED: 3 of 7 criteria not met</v>
      </c>
      <c r="C31" s="10" t="s">
        <v>45</v>
      </c>
      <c r="D31" s="10"/>
    </row>
  </sheetData>
  <mergeCells count="24">
    <mergeCell ref="C4:D4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8:D18"/>
    <mergeCell ref="C19:D19"/>
    <mergeCell ref="C20:D20"/>
    <mergeCell ref="C21:D21"/>
    <mergeCell ref="C22:D22"/>
    <mergeCell ref="C23:D23"/>
    <mergeCell ref="C25:D25"/>
    <mergeCell ref="C26:D26"/>
    <mergeCell ref="C27:D27"/>
    <mergeCell ref="C29:D29"/>
    <mergeCell ref="C30:D30"/>
    <mergeCell ref="C31:D31"/>
  </mergeCells>
  <hyperlinks>
    <hyperlink ref="A3" r:id="rId1" display="Created by softwaretestinghelp.com"/>
  </hyperlink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&amp;L&amp;8 Created by softwaretestinghelp.com&amp;R&amp;8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6" min="2" style="0" width="11"/>
    <col collapsed="false" customWidth="true" hidden="false" outlineLevel="0" max="7" min="7" style="0" width="15"/>
    <col collapsed="false" customWidth="true" hidden="false" outlineLevel="0" max="8" min="8" style="0" width="12"/>
    <col collapsed="false" customWidth="true" hidden="false" outlineLevel="0" max="12" min="9" style="0" width="14"/>
    <col collapsed="false" customWidth="true" hidden="false" outlineLevel="0" max="13" min="13" style="0" width="9"/>
  </cols>
  <sheetData>
    <row r="1" customFormat="false" ht="19.7" hidden="false" customHeight="false" outlineLevel="0" collapsed="false">
      <c r="A1" s="1" t="s">
        <v>46</v>
      </c>
    </row>
    <row r="2" customFormat="false" ht="15" hidden="false" customHeight="false" outlineLevel="0" collapsed="false">
      <c r="A2" s="2" t="s">
        <v>47</v>
      </c>
    </row>
    <row r="4" customFormat="false" ht="30" hidden="false" customHeight="true" outlineLevel="0" collapsed="false">
      <c r="A4" s="4" t="s">
        <v>48</v>
      </c>
      <c r="B4" s="5" t="s">
        <v>49</v>
      </c>
      <c r="C4" s="5" t="s">
        <v>10</v>
      </c>
      <c r="D4" s="5" t="s">
        <v>11</v>
      </c>
      <c r="E4" s="5" t="s">
        <v>12</v>
      </c>
      <c r="F4" s="5" t="s">
        <v>50</v>
      </c>
      <c r="G4" s="5" t="s">
        <v>51</v>
      </c>
      <c r="H4" s="5" t="s">
        <v>16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</row>
    <row r="5" customFormat="false" ht="15" hidden="false" customHeight="false" outlineLevel="0" collapsed="false">
      <c r="A5" s="14" t="s">
        <v>57</v>
      </c>
      <c r="B5" s="15" t="n">
        <v>60</v>
      </c>
      <c r="C5" s="15" t="n">
        <v>57</v>
      </c>
      <c r="D5" s="15" t="n">
        <v>3</v>
      </c>
      <c r="E5" s="15" t="n">
        <v>0</v>
      </c>
      <c r="F5" s="15" t="n">
        <v>0</v>
      </c>
      <c r="G5" s="16" t="n">
        <f aca="false">C5+D5</f>
        <v>60</v>
      </c>
      <c r="H5" s="17" t="n">
        <f aca="false">IF(B5=0,0,G5/B5)</f>
        <v>1</v>
      </c>
      <c r="I5" s="17" t="n">
        <f aca="false">IF(G5=0,0,C5/G5)</f>
        <v>0.95</v>
      </c>
      <c r="J5" s="17" t="n">
        <f aca="false">IF(B5=0,0,C5/B5)</f>
        <v>0.95</v>
      </c>
      <c r="K5" s="17" t="n">
        <f aca="false">IF(G5=0,0,D5/G5)</f>
        <v>0.05</v>
      </c>
      <c r="L5" s="17" t="n">
        <f aca="false">IF(B5=0,0,E5/B5)</f>
        <v>0</v>
      </c>
      <c r="M5" s="18" t="str">
        <f aca="false">IF(B5=C5+D5+E5+F5,"OK","CHECK")</f>
        <v>OK</v>
      </c>
    </row>
    <row r="6" customFormat="false" ht="15" hidden="false" customHeight="false" outlineLevel="0" collapsed="false">
      <c r="A6" s="14" t="s">
        <v>58</v>
      </c>
      <c r="B6" s="15" t="n">
        <v>85</v>
      </c>
      <c r="C6" s="15" t="n">
        <v>78</v>
      </c>
      <c r="D6" s="15" t="n">
        <v>5</v>
      </c>
      <c r="E6" s="15" t="n">
        <v>0</v>
      </c>
      <c r="F6" s="15" t="n">
        <v>2</v>
      </c>
      <c r="G6" s="16" t="n">
        <f aca="false">C6+D6</f>
        <v>83</v>
      </c>
      <c r="H6" s="17" t="n">
        <f aca="false">IF(B6=0,0,G6/B6)</f>
        <v>0.976470588235294</v>
      </c>
      <c r="I6" s="17" t="n">
        <f aca="false">IF(G6=0,0,C6/G6)</f>
        <v>0.939759036144578</v>
      </c>
      <c r="J6" s="17" t="n">
        <f aca="false">IF(B6=0,0,C6/B6)</f>
        <v>0.917647058823529</v>
      </c>
      <c r="K6" s="17" t="n">
        <f aca="false">IF(G6=0,0,D6/G6)</f>
        <v>0.0602409638554217</v>
      </c>
      <c r="L6" s="17" t="n">
        <f aca="false">IF(B6=0,0,E6/B6)</f>
        <v>0</v>
      </c>
      <c r="M6" s="18" t="str">
        <f aca="false">IF(B6=C6+D6+E6+F6,"OK","CHECK")</f>
        <v>OK</v>
      </c>
    </row>
    <row r="7" customFormat="false" ht="15" hidden="false" customHeight="false" outlineLevel="0" collapsed="false">
      <c r="A7" s="14" t="s">
        <v>59</v>
      </c>
      <c r="B7" s="15" t="n">
        <v>70</v>
      </c>
      <c r="C7" s="15" t="n">
        <v>63</v>
      </c>
      <c r="D7" s="15" t="n">
        <v>4</v>
      </c>
      <c r="E7" s="15" t="n">
        <v>2</v>
      </c>
      <c r="F7" s="15" t="n">
        <v>1</v>
      </c>
      <c r="G7" s="16" t="n">
        <f aca="false">C7+D7</f>
        <v>67</v>
      </c>
      <c r="H7" s="17" t="n">
        <f aca="false">IF(B7=0,0,G7/B7)</f>
        <v>0.957142857142857</v>
      </c>
      <c r="I7" s="17" t="n">
        <f aca="false">IF(G7=0,0,C7/G7)</f>
        <v>0.940298507462687</v>
      </c>
      <c r="J7" s="17" t="n">
        <f aca="false">IF(B7=0,0,C7/B7)</f>
        <v>0.9</v>
      </c>
      <c r="K7" s="17" t="n">
        <f aca="false">IF(G7=0,0,D7/G7)</f>
        <v>0.0597014925373134</v>
      </c>
      <c r="L7" s="17" t="n">
        <f aca="false">IF(B7=0,0,E7/B7)</f>
        <v>0.0285714285714286</v>
      </c>
      <c r="M7" s="18" t="str">
        <f aca="false">IF(B7=C7+D7+E7+F7,"OK","CHECK")</f>
        <v>OK</v>
      </c>
    </row>
    <row r="8" customFormat="false" ht="15" hidden="false" customHeight="false" outlineLevel="0" collapsed="false">
      <c r="A8" s="14" t="s">
        <v>60</v>
      </c>
      <c r="B8" s="15" t="n">
        <v>120</v>
      </c>
      <c r="C8" s="15" t="n">
        <v>98</v>
      </c>
      <c r="D8" s="15" t="n">
        <v>12</v>
      </c>
      <c r="E8" s="15" t="n">
        <v>6</v>
      </c>
      <c r="F8" s="15" t="n">
        <v>4</v>
      </c>
      <c r="G8" s="16" t="n">
        <f aca="false">C8+D8</f>
        <v>110</v>
      </c>
      <c r="H8" s="17" t="n">
        <f aca="false">IF(B8=0,0,G8/B8)</f>
        <v>0.916666666666667</v>
      </c>
      <c r="I8" s="17" t="n">
        <f aca="false">IF(G8=0,0,C8/G8)</f>
        <v>0.890909090909091</v>
      </c>
      <c r="J8" s="17" t="n">
        <f aca="false">IF(B8=0,0,C8/B8)</f>
        <v>0.816666666666667</v>
      </c>
      <c r="K8" s="17" t="n">
        <f aca="false">IF(G8=0,0,D8/G8)</f>
        <v>0.109090909090909</v>
      </c>
      <c r="L8" s="17" t="n">
        <f aca="false">IF(B8=0,0,E8/B8)</f>
        <v>0.05</v>
      </c>
      <c r="M8" s="18" t="str">
        <f aca="false">IF(B8=C8+D8+E8+F8,"OK","CHECK")</f>
        <v>OK</v>
      </c>
    </row>
    <row r="9" customFormat="false" ht="15" hidden="false" customHeight="false" outlineLevel="0" collapsed="false">
      <c r="A9" s="14" t="s">
        <v>61</v>
      </c>
      <c r="B9" s="15" t="n">
        <v>65</v>
      </c>
      <c r="C9" s="15" t="n">
        <v>58</v>
      </c>
      <c r="D9" s="15" t="n">
        <v>4</v>
      </c>
      <c r="E9" s="15" t="n">
        <v>2</v>
      </c>
      <c r="F9" s="15" t="n">
        <v>1</v>
      </c>
      <c r="G9" s="16" t="n">
        <f aca="false">C9+D9</f>
        <v>62</v>
      </c>
      <c r="H9" s="17" t="n">
        <f aca="false">IF(B9=0,0,G9/B9)</f>
        <v>0.953846153846154</v>
      </c>
      <c r="I9" s="17" t="n">
        <f aca="false">IF(G9=0,0,C9/G9)</f>
        <v>0.935483870967742</v>
      </c>
      <c r="J9" s="17" t="n">
        <f aca="false">IF(B9=0,0,C9/B9)</f>
        <v>0.892307692307692</v>
      </c>
      <c r="K9" s="17" t="n">
        <f aca="false">IF(G9=0,0,D9/G9)</f>
        <v>0.0645161290322581</v>
      </c>
      <c r="L9" s="17" t="n">
        <f aca="false">IF(B9=0,0,E9/B9)</f>
        <v>0.0307692307692308</v>
      </c>
      <c r="M9" s="18" t="str">
        <f aca="false">IF(B9=C9+D9+E9+F9,"OK","CHECK")</f>
        <v>OK</v>
      </c>
    </row>
    <row r="10" customFormat="false" ht="15" hidden="false" customHeight="false" outlineLevel="0" collapsed="false">
      <c r="A10" s="14" t="s">
        <v>62</v>
      </c>
      <c r="B10" s="15" t="n">
        <v>40</v>
      </c>
      <c r="C10" s="15" t="n">
        <v>36</v>
      </c>
      <c r="D10" s="15" t="n">
        <v>2</v>
      </c>
      <c r="E10" s="15" t="n">
        <v>0</v>
      </c>
      <c r="F10" s="15" t="n">
        <v>2</v>
      </c>
      <c r="G10" s="16" t="n">
        <f aca="false">C10+D10</f>
        <v>38</v>
      </c>
      <c r="H10" s="17" t="n">
        <f aca="false">IF(B10=0,0,G10/B10)</f>
        <v>0.95</v>
      </c>
      <c r="I10" s="17" t="n">
        <f aca="false">IF(G10=0,0,C10/G10)</f>
        <v>0.947368421052632</v>
      </c>
      <c r="J10" s="17" t="n">
        <f aca="false">IF(B10=0,0,C10/B10)</f>
        <v>0.9</v>
      </c>
      <c r="K10" s="17" t="n">
        <f aca="false">IF(G10=0,0,D10/G10)</f>
        <v>0.0526315789473684</v>
      </c>
      <c r="L10" s="17" t="n">
        <f aca="false">IF(B10=0,0,E10/B10)</f>
        <v>0</v>
      </c>
      <c r="M10" s="18" t="str">
        <f aca="false">IF(B10=C10+D10+E10+F10,"OK","CHECK")</f>
        <v>OK</v>
      </c>
    </row>
    <row r="11" customFormat="false" ht="15" hidden="false" customHeight="false" outlineLevel="0" collapsed="false">
      <c r="A11" s="14" t="s">
        <v>63</v>
      </c>
      <c r="B11" s="15" t="n">
        <v>60</v>
      </c>
      <c r="C11" s="15" t="n">
        <v>53</v>
      </c>
      <c r="D11" s="15" t="n">
        <v>3</v>
      </c>
      <c r="E11" s="15" t="n">
        <v>3</v>
      </c>
      <c r="F11" s="15" t="n">
        <v>1</v>
      </c>
      <c r="G11" s="16" t="n">
        <f aca="false">C11+D11</f>
        <v>56</v>
      </c>
      <c r="H11" s="17" t="n">
        <f aca="false">IF(B11=0,0,G11/B11)</f>
        <v>0.933333333333333</v>
      </c>
      <c r="I11" s="17" t="n">
        <f aca="false">IF(G11=0,0,C11/G11)</f>
        <v>0.946428571428571</v>
      </c>
      <c r="J11" s="17" t="n">
        <f aca="false">IF(B11=0,0,C11/B11)</f>
        <v>0.883333333333333</v>
      </c>
      <c r="K11" s="17" t="n">
        <f aca="false">IF(G11=0,0,D11/G11)</f>
        <v>0.0535714285714286</v>
      </c>
      <c r="L11" s="17" t="n">
        <f aca="false">IF(B11=0,0,E11/B11)</f>
        <v>0.05</v>
      </c>
      <c r="M11" s="18" t="str">
        <f aca="false">IF(B11=C11+D11+E11+F11,"OK","CHECK")</f>
        <v>OK</v>
      </c>
    </row>
    <row r="12" customFormat="false" ht="15" hidden="false" customHeight="false" outlineLevel="0" collapsed="false">
      <c r="A12" s="19" t="s">
        <v>64</v>
      </c>
      <c r="B12" s="20" t="n">
        <f aca="false">SUM(B5:B11)</f>
        <v>500</v>
      </c>
      <c r="C12" s="20" t="n">
        <f aca="false">SUM(C5:C11)</f>
        <v>443</v>
      </c>
      <c r="D12" s="20" t="n">
        <f aca="false">SUM(D5:D11)</f>
        <v>33</v>
      </c>
      <c r="E12" s="20" t="n">
        <f aca="false">SUM(E5:E11)</f>
        <v>13</v>
      </c>
      <c r="F12" s="20" t="n">
        <f aca="false">SUM(F5:F11)</f>
        <v>11</v>
      </c>
      <c r="G12" s="20" t="n">
        <f aca="false">C12+D12</f>
        <v>476</v>
      </c>
      <c r="H12" s="21" t="n">
        <f aca="false">IF(B12=0,0,G12/B12)</f>
        <v>0.952</v>
      </c>
      <c r="I12" s="21" t="n">
        <f aca="false">IF(G12=0,0,C12/G12)</f>
        <v>0.930672268907563</v>
      </c>
      <c r="J12" s="21" t="n">
        <f aca="false">IF(B12=0,0,C12/B12)</f>
        <v>0.886</v>
      </c>
      <c r="K12" s="21" t="n">
        <f aca="false">IF(G12=0,0,D12/G12)</f>
        <v>0.069327731092437</v>
      </c>
      <c r="L12" s="21" t="n">
        <f aca="false">IF(B12=0,0,E12/B12)</f>
        <v>0.026</v>
      </c>
      <c r="M12" s="22" t="str">
        <f aca="false">IF(B12=C12+D12+E12+F12,"OK","CHECK")</f>
        <v>OK</v>
      </c>
    </row>
    <row r="14" customFormat="false" ht="15" hidden="false" customHeight="false" outlineLevel="0" collapsed="false">
      <c r="A14" s="23" t="s">
        <v>65</v>
      </c>
    </row>
    <row r="15" customFormat="false" ht="15" hidden="false" customHeight="false" outlineLevel="0" collapsed="false">
      <c r="A15" s="8" t="s">
        <v>66</v>
      </c>
      <c r="B15" s="15" t="n">
        <v>180</v>
      </c>
    </row>
    <row r="16" customFormat="false" ht="15" hidden="false" customHeight="false" outlineLevel="0" collapsed="false">
      <c r="A16" s="8" t="s">
        <v>67</v>
      </c>
      <c r="B16" s="17" t="n">
        <f aca="false">IF(B12=0,0,B15/B12)</f>
        <v>0.36</v>
      </c>
    </row>
    <row r="17" customFormat="false" ht="15" hidden="false" customHeight="false" outlineLevel="0" collapsed="false">
      <c r="A17" s="8" t="s">
        <v>68</v>
      </c>
      <c r="B17" s="15" t="n">
        <v>175</v>
      </c>
    </row>
    <row r="18" customFormat="false" ht="15" hidden="false" customHeight="false" outlineLevel="0" collapsed="false">
      <c r="A18" s="8" t="s">
        <v>69</v>
      </c>
      <c r="B18" s="17" t="n">
        <f aca="false">IF(B15=0,0,B17/B15)</f>
        <v>0.972222222222222</v>
      </c>
    </row>
    <row r="20" customFormat="false" ht="15" hidden="false" customHeight="false" outlineLevel="0" collapsed="false">
      <c r="A20" s="2" t="s">
        <v>70</v>
      </c>
    </row>
  </sheetData>
  <conditionalFormatting sqref="M5:M12">
    <cfRule type="cellIs" priority="2" operator="equal" aboveAverage="0" equalAverage="0" bottom="0" percent="0" rank="0" text="" dxfId="0">
      <formula>"CHECK"</formula>
    </cfRule>
  </conditionalFormatting>
  <conditionalFormatting sqref="I5:I12">
    <cfRule type="cellIs" priority="3" operator="lessThan" aboveAverage="0" equalAverage="0" bottom="0" percent="0" rank="0" text="" dxfId="1">
      <formula>0.9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&amp;L&amp;8 Created by softwaretestinghelp.com&amp;R&amp;8 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3"/>
    <col collapsed="false" customWidth="true" hidden="false" outlineLevel="0" max="3" min="3" style="0" width="20"/>
    <col collapsed="false" customWidth="true" hidden="false" outlineLevel="0" max="4" min="4" style="0" width="18"/>
    <col collapsed="false" customWidth="true" hidden="false" outlineLevel="0" max="5" min="5" style="0" width="11"/>
    <col collapsed="false" customWidth="true" hidden="false" outlineLevel="0" max="6" min="6" style="0" width="12"/>
  </cols>
  <sheetData>
    <row r="1" customFormat="false" ht="19.7" hidden="false" customHeight="false" outlineLevel="0" collapsed="false">
      <c r="A1" s="1" t="s">
        <v>71</v>
      </c>
    </row>
    <row r="2" customFormat="false" ht="15" hidden="false" customHeight="false" outlineLevel="0" collapsed="false">
      <c r="A2" s="2" t="s">
        <v>72</v>
      </c>
    </row>
    <row r="4" customFormat="false" ht="30" hidden="false" customHeight="true" outlineLevel="0" collapsed="false">
      <c r="A4" s="4" t="s">
        <v>73</v>
      </c>
      <c r="B4" s="5" t="s">
        <v>74</v>
      </c>
      <c r="C4" s="5" t="s">
        <v>75</v>
      </c>
      <c r="D4" s="5" t="s">
        <v>76</v>
      </c>
      <c r="E4" s="5" t="s">
        <v>77</v>
      </c>
      <c r="F4" s="5" t="s">
        <v>78</v>
      </c>
    </row>
    <row r="5" customFormat="false" ht="15" hidden="false" customHeight="false" outlineLevel="0" collapsed="false">
      <c r="A5" s="8" t="s">
        <v>79</v>
      </c>
      <c r="B5" s="15" t="n">
        <v>1</v>
      </c>
      <c r="C5" s="15" t="n">
        <v>0</v>
      </c>
      <c r="D5" s="15" t="n">
        <v>2</v>
      </c>
      <c r="E5" s="16" t="n">
        <f aca="false">SUM(B5:D5)</f>
        <v>3</v>
      </c>
      <c r="F5" s="17" t="n">
        <f aca="false">IF($E$9=0,0,E5/$E$9)</f>
        <v>0.0857142857142857</v>
      </c>
    </row>
    <row r="6" customFormat="false" ht="15" hidden="false" customHeight="false" outlineLevel="0" collapsed="false">
      <c r="A6" s="8" t="s">
        <v>80</v>
      </c>
      <c r="B6" s="15" t="n">
        <v>3</v>
      </c>
      <c r="C6" s="15" t="n">
        <v>1</v>
      </c>
      <c r="D6" s="15" t="n">
        <v>5</v>
      </c>
      <c r="E6" s="16" t="n">
        <f aca="false">SUM(B6:D6)</f>
        <v>9</v>
      </c>
      <c r="F6" s="17" t="n">
        <f aca="false">IF($E$9=0,0,E6/$E$9)</f>
        <v>0.257142857142857</v>
      </c>
    </row>
    <row r="7" customFormat="false" ht="15" hidden="false" customHeight="false" outlineLevel="0" collapsed="false">
      <c r="A7" s="8" t="s">
        <v>81</v>
      </c>
      <c r="B7" s="15" t="n">
        <v>4</v>
      </c>
      <c r="C7" s="15" t="n">
        <v>2</v>
      </c>
      <c r="D7" s="15" t="n">
        <v>9</v>
      </c>
      <c r="E7" s="16" t="n">
        <f aca="false">SUM(B7:D7)</f>
        <v>15</v>
      </c>
      <c r="F7" s="17" t="n">
        <f aca="false">IF($E$9=0,0,E7/$E$9)</f>
        <v>0.428571428571429</v>
      </c>
    </row>
    <row r="8" customFormat="false" ht="15" hidden="false" customHeight="false" outlineLevel="0" collapsed="false">
      <c r="A8" s="8" t="s">
        <v>82</v>
      </c>
      <c r="B8" s="15" t="n">
        <v>2</v>
      </c>
      <c r="C8" s="15" t="n">
        <v>1</v>
      </c>
      <c r="D8" s="15" t="n">
        <v>5</v>
      </c>
      <c r="E8" s="16" t="n">
        <f aca="false">SUM(B8:D8)</f>
        <v>8</v>
      </c>
      <c r="F8" s="17" t="n">
        <f aca="false">IF($E$9=0,0,E8/$E$9)</f>
        <v>0.228571428571429</v>
      </c>
    </row>
    <row r="9" customFormat="false" ht="15" hidden="false" customHeight="false" outlineLevel="0" collapsed="false">
      <c r="A9" s="19" t="s">
        <v>64</v>
      </c>
      <c r="B9" s="20" t="n">
        <f aca="false">SUM(B5:B8)</f>
        <v>10</v>
      </c>
      <c r="C9" s="20" t="n">
        <f aca="false">SUM(C5:C8)</f>
        <v>4</v>
      </c>
      <c r="D9" s="20" t="n">
        <f aca="false">SUM(D5:D8)</f>
        <v>21</v>
      </c>
      <c r="E9" s="20" t="n">
        <f aca="false">SUM(E5:E8)</f>
        <v>35</v>
      </c>
      <c r="F9" s="21" t="n">
        <f aca="false">SUM(F5:F8)</f>
        <v>1</v>
      </c>
    </row>
    <row r="11" customFormat="false" ht="15" hidden="false" customHeight="false" outlineLevel="0" collapsed="false">
      <c r="A11" s="23" t="s">
        <v>83</v>
      </c>
    </row>
    <row r="12" customFormat="false" ht="30" hidden="false" customHeight="true" outlineLevel="0" collapsed="false">
      <c r="A12" s="4" t="s">
        <v>3</v>
      </c>
      <c r="B12" s="5" t="s">
        <v>4</v>
      </c>
      <c r="C12" s="5" t="s">
        <v>84</v>
      </c>
      <c r="D12" s="5"/>
      <c r="E12" s="5"/>
      <c r="F12" s="5"/>
    </row>
    <row r="13" customFormat="false" ht="22.35" hidden="false" customHeight="true" outlineLevel="0" collapsed="false">
      <c r="A13" s="8" t="s">
        <v>85</v>
      </c>
      <c r="B13" s="24" t="n">
        <v>24.5</v>
      </c>
      <c r="C13" s="10" t="s">
        <v>86</v>
      </c>
      <c r="D13" s="10"/>
      <c r="E13" s="10"/>
      <c r="F13" s="10"/>
    </row>
    <row r="14" customFormat="false" ht="15" hidden="false" customHeight="true" outlineLevel="0" collapsed="false">
      <c r="A14" s="8" t="s">
        <v>87</v>
      </c>
      <c r="B14" s="15" t="n">
        <v>6</v>
      </c>
      <c r="C14" s="10" t="s">
        <v>88</v>
      </c>
      <c r="D14" s="10"/>
      <c r="E14" s="10"/>
      <c r="F14" s="10"/>
    </row>
    <row r="15" customFormat="false" ht="15" hidden="false" customHeight="true" outlineLevel="0" collapsed="false">
      <c r="A15" s="8" t="s">
        <v>89</v>
      </c>
      <c r="B15" s="25" t="n">
        <f aca="false">IF(B13=0,0,E9/B13)</f>
        <v>1.42857142857143</v>
      </c>
      <c r="C15" s="10" t="s">
        <v>34</v>
      </c>
      <c r="D15" s="10"/>
      <c r="E15" s="10"/>
      <c r="F15" s="10"/>
    </row>
    <row r="16" customFormat="false" ht="15" hidden="false" customHeight="true" outlineLevel="0" collapsed="false">
      <c r="A16" s="8" t="s">
        <v>90</v>
      </c>
      <c r="B16" s="12" t="n">
        <f aca="false">IF(Execution!G12=0,0,E9/Execution!G12*100)</f>
        <v>7.35294117647059</v>
      </c>
      <c r="C16" s="10" t="s">
        <v>91</v>
      </c>
      <c r="D16" s="10"/>
      <c r="E16" s="10"/>
      <c r="F16" s="10"/>
    </row>
    <row r="17" customFormat="false" ht="15" hidden="false" customHeight="true" outlineLevel="0" collapsed="false">
      <c r="A17" s="8" t="s">
        <v>31</v>
      </c>
      <c r="B17" s="17" t="n">
        <f aca="false">IF(E9=0,0,D9/E9)</f>
        <v>0.6</v>
      </c>
      <c r="C17" s="10" t="s">
        <v>92</v>
      </c>
      <c r="D17" s="10"/>
      <c r="E17" s="10"/>
      <c r="F17" s="10"/>
    </row>
    <row r="18" customFormat="false" ht="15" hidden="false" customHeight="true" outlineLevel="0" collapsed="false">
      <c r="A18" s="8" t="s">
        <v>93</v>
      </c>
      <c r="B18" s="17" t="n">
        <f aca="false">IF(E9=0,0,(C9+D9)/E9)</f>
        <v>0.714285714285714</v>
      </c>
      <c r="C18" s="10" t="s">
        <v>94</v>
      </c>
      <c r="D18" s="10"/>
      <c r="E18" s="10"/>
      <c r="F18" s="10"/>
    </row>
    <row r="19" customFormat="false" ht="15" hidden="false" customHeight="true" outlineLevel="0" collapsed="false">
      <c r="A19" s="8" t="s">
        <v>95</v>
      </c>
      <c r="B19" s="16" t="n">
        <f aca="false">B5+B6</f>
        <v>4</v>
      </c>
      <c r="C19" s="10" t="s">
        <v>96</v>
      </c>
      <c r="D19" s="10"/>
      <c r="E19" s="10"/>
      <c r="F19" s="10"/>
    </row>
    <row r="20" customFormat="false" ht="15" hidden="false" customHeight="true" outlineLevel="0" collapsed="false">
      <c r="A20" s="8" t="s">
        <v>97</v>
      </c>
      <c r="B20" s="17" t="n">
        <f aca="false">IF((E9+B14)=0,0,B14/(E9+B14))</f>
        <v>0.146341463414634</v>
      </c>
      <c r="C20" s="10" t="s">
        <v>98</v>
      </c>
      <c r="D20" s="10"/>
      <c r="E20" s="10"/>
      <c r="F20" s="10"/>
    </row>
    <row r="23" customFormat="false" ht="15" hidden="false" customHeight="false" outlineLevel="0" collapsed="false">
      <c r="A23" s="23" t="s">
        <v>99</v>
      </c>
    </row>
    <row r="24" customFormat="false" ht="30" hidden="false" customHeight="true" outlineLevel="0" collapsed="false">
      <c r="A24" s="4" t="s">
        <v>100</v>
      </c>
      <c r="B24" s="5" t="s">
        <v>101</v>
      </c>
      <c r="C24" s="5" t="s">
        <v>78</v>
      </c>
      <c r="D24" s="5" t="s">
        <v>102</v>
      </c>
    </row>
    <row r="25" customFormat="false" ht="15" hidden="false" customHeight="false" outlineLevel="0" collapsed="false">
      <c r="A25" s="26" t="str">
        <f aca="false">Execution!A5</f>
        <v>Login and Registration</v>
      </c>
      <c r="B25" s="15" t="n">
        <v>3</v>
      </c>
      <c r="C25" s="17" t="n">
        <f aca="false">IF($B$32=0,0,B25/$B$32)</f>
        <v>0.0857142857142857</v>
      </c>
      <c r="D25" s="12" t="n">
        <f aca="false">IF(Execution!G5=0,0,B25/Execution!G5*100)</f>
        <v>5</v>
      </c>
    </row>
    <row r="26" customFormat="false" ht="15" hidden="false" customHeight="false" outlineLevel="0" collapsed="false">
      <c r="A26" s="26" t="str">
        <f aca="false">Execution!A6</f>
        <v>Product Search and Catalog</v>
      </c>
      <c r="B26" s="15" t="n">
        <v>4</v>
      </c>
      <c r="C26" s="17" t="n">
        <f aca="false">IF($B$32=0,0,B26/$B$32)</f>
        <v>0.114285714285714</v>
      </c>
      <c r="D26" s="12" t="n">
        <f aca="false">IF(Execution!G6=0,0,B26/Execution!G6*100)</f>
        <v>4.81927710843374</v>
      </c>
    </row>
    <row r="27" customFormat="false" ht="15" hidden="false" customHeight="false" outlineLevel="0" collapsed="false">
      <c r="A27" s="26" t="str">
        <f aca="false">Execution!A7</f>
        <v>Cart and Wishlist</v>
      </c>
      <c r="B27" s="15" t="n">
        <v>4</v>
      </c>
      <c r="C27" s="17" t="n">
        <f aca="false">IF($B$32=0,0,B27/$B$32)</f>
        <v>0.114285714285714</v>
      </c>
      <c r="D27" s="12" t="n">
        <f aca="false">IF(Execution!G7=0,0,B27/Execution!G7*100)</f>
        <v>5.97014925373134</v>
      </c>
    </row>
    <row r="28" customFormat="false" ht="15" hidden="false" customHeight="false" outlineLevel="0" collapsed="false">
      <c r="A28" s="26" t="str">
        <f aca="false">Execution!A8</f>
        <v>Checkout and Payments</v>
      </c>
      <c r="B28" s="15" t="n">
        <v>12</v>
      </c>
      <c r="C28" s="17" t="n">
        <f aca="false">IF($B$32=0,0,B28/$B$32)</f>
        <v>0.342857142857143</v>
      </c>
      <c r="D28" s="12" t="n">
        <f aca="false">IF(Execution!G8=0,0,B28/Execution!G8*100)</f>
        <v>10.9090909090909</v>
      </c>
    </row>
    <row r="29" customFormat="false" ht="15" hidden="false" customHeight="false" outlineLevel="0" collapsed="false">
      <c r="A29" s="26" t="str">
        <f aca="false">Execution!A9</f>
        <v>Order Management</v>
      </c>
      <c r="B29" s="15" t="n">
        <v>5</v>
      </c>
      <c r="C29" s="17" t="n">
        <f aca="false">IF($B$32=0,0,B29/$B$32)</f>
        <v>0.142857142857143</v>
      </c>
      <c r="D29" s="12" t="n">
        <f aca="false">IF(Execution!G9=0,0,B29/Execution!G9*100)</f>
        <v>8.06451612903226</v>
      </c>
    </row>
    <row r="30" customFormat="false" ht="15" hidden="false" customHeight="false" outlineLevel="0" collapsed="false">
      <c r="A30" s="26" t="str">
        <f aca="false">Execution!A10</f>
        <v>Notifications</v>
      </c>
      <c r="B30" s="15" t="n">
        <v>3</v>
      </c>
      <c r="C30" s="17" t="n">
        <f aca="false">IF($B$32=0,0,B30/$B$32)</f>
        <v>0.0857142857142857</v>
      </c>
      <c r="D30" s="12" t="n">
        <f aca="false">IF(Execution!G10=0,0,B30/Execution!G10*100)</f>
        <v>7.89473684210526</v>
      </c>
    </row>
    <row r="31" customFormat="false" ht="15" hidden="false" customHeight="false" outlineLevel="0" collapsed="false">
      <c r="A31" s="26" t="str">
        <f aca="false">Execution!A11</f>
        <v>Admin Portal</v>
      </c>
      <c r="B31" s="15" t="n">
        <v>4</v>
      </c>
      <c r="C31" s="17" t="n">
        <f aca="false">IF($B$32=0,0,B31/$B$32)</f>
        <v>0.114285714285714</v>
      </c>
      <c r="D31" s="12" t="n">
        <f aca="false">IF(Execution!G11=0,0,B31/Execution!G11*100)</f>
        <v>7.14285714285714</v>
      </c>
    </row>
    <row r="32" customFormat="false" ht="15" hidden="false" customHeight="false" outlineLevel="0" collapsed="false">
      <c r="A32" s="19" t="s">
        <v>64</v>
      </c>
      <c r="B32" s="20" t="n">
        <f aca="false">SUM(B25:B31)</f>
        <v>35</v>
      </c>
      <c r="C32" s="21" t="n">
        <f aca="false">SUM(C25:C31)</f>
        <v>1</v>
      </c>
      <c r="D32" s="27" t="n">
        <f aca="false">IF(Execution!G12=0,0,B32/Execution!G12*100)</f>
        <v>7.35294117647059</v>
      </c>
    </row>
    <row r="34" customFormat="false" ht="15" hidden="false" customHeight="false" outlineLevel="0" collapsed="false">
      <c r="A34" s="23" t="s">
        <v>103</v>
      </c>
    </row>
    <row r="35" customFormat="false" ht="30" hidden="false" customHeight="true" outlineLevel="0" collapsed="false">
      <c r="A35" s="4" t="s">
        <v>104</v>
      </c>
      <c r="B35" s="5" t="s">
        <v>105</v>
      </c>
      <c r="C35" s="5" t="s">
        <v>106</v>
      </c>
      <c r="D35" s="5" t="s">
        <v>107</v>
      </c>
    </row>
    <row r="36" customFormat="false" ht="15" hidden="false" customHeight="false" outlineLevel="0" collapsed="false">
      <c r="A36" s="14" t="s">
        <v>108</v>
      </c>
      <c r="B36" s="15" t="n">
        <v>9</v>
      </c>
      <c r="C36" s="15" t="n">
        <v>2</v>
      </c>
      <c r="D36" s="16" t="n">
        <f aca="false">B36-C36</f>
        <v>7</v>
      </c>
    </row>
    <row r="37" customFormat="false" ht="15" hidden="false" customHeight="false" outlineLevel="0" collapsed="false">
      <c r="A37" s="14" t="s">
        <v>109</v>
      </c>
      <c r="B37" s="15" t="n">
        <v>14</v>
      </c>
      <c r="C37" s="15" t="n">
        <v>6</v>
      </c>
      <c r="D37" s="16" t="n">
        <f aca="false">D36+B37-C37</f>
        <v>15</v>
      </c>
    </row>
    <row r="38" customFormat="false" ht="15" hidden="false" customHeight="false" outlineLevel="0" collapsed="false">
      <c r="A38" s="14" t="s">
        <v>110</v>
      </c>
      <c r="B38" s="15" t="n">
        <v>8</v>
      </c>
      <c r="C38" s="15" t="n">
        <v>9</v>
      </c>
      <c r="D38" s="16" t="n">
        <f aca="false">D37+B38-C38</f>
        <v>14</v>
      </c>
    </row>
    <row r="39" customFormat="false" ht="15" hidden="false" customHeight="false" outlineLevel="0" collapsed="false">
      <c r="A39" s="14" t="s">
        <v>111</v>
      </c>
      <c r="B39" s="15" t="n">
        <v>4</v>
      </c>
      <c r="C39" s="15" t="n">
        <v>8</v>
      </c>
      <c r="D39" s="16" t="n">
        <f aca="false">D38+B39-C39</f>
        <v>10</v>
      </c>
    </row>
    <row r="40" customFormat="false" ht="15" hidden="false" customHeight="false" outlineLevel="0" collapsed="false">
      <c r="A40" s="19" t="s">
        <v>64</v>
      </c>
      <c r="B40" s="20" t="n">
        <f aca="false">SUM(B36:B39)</f>
        <v>35</v>
      </c>
      <c r="C40" s="20" t="n">
        <f aca="false">SUM(C36:C39)</f>
        <v>25</v>
      </c>
      <c r="D40" s="20" t="n">
        <f aca="false">D39</f>
        <v>10</v>
      </c>
    </row>
    <row r="42" customFormat="false" ht="15" hidden="false" customHeight="false" outlineLevel="0" collapsed="false">
      <c r="A42" s="23" t="s">
        <v>112</v>
      </c>
    </row>
    <row r="43" customFormat="false" ht="15" hidden="false" customHeight="false" outlineLevel="0" collapsed="false">
      <c r="A43" s="8" t="s">
        <v>113</v>
      </c>
      <c r="B43" s="18" t="str">
        <f aca="false">IF(B32=E9,"OK","CHECK")</f>
        <v>OK</v>
      </c>
    </row>
    <row r="44" customFormat="false" ht="15" hidden="false" customHeight="false" outlineLevel="0" collapsed="false">
      <c r="A44" s="8" t="s">
        <v>114</v>
      </c>
      <c r="B44" s="18" t="str">
        <f aca="false">IF(B40=E9,"OK","CHECK")</f>
        <v>OK</v>
      </c>
    </row>
    <row r="45" customFormat="false" ht="15" hidden="false" customHeight="false" outlineLevel="0" collapsed="false">
      <c r="A45" s="8" t="s">
        <v>115</v>
      </c>
      <c r="B45" s="18" t="str">
        <f aca="false">IF(D40=B9,"OK","CHECK")</f>
        <v>OK</v>
      </c>
    </row>
  </sheetData>
  <mergeCells count="9"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</mergeCells>
  <conditionalFormatting sqref="B43:B45">
    <cfRule type="cellIs" priority="2" operator="equal" aboveAverage="0" equalAverage="0" bottom="0" percent="0" rank="0" text="" dxfId="0">
      <formula>"CHECK"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&amp;L&amp;8 Created by softwaretestinghelp.com&amp;R&amp;8 Page &amp;P of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3" min="2" style="0" width="15"/>
    <col collapsed="false" customWidth="true" hidden="false" outlineLevel="0" max="4" min="4" style="0" width="18"/>
    <col collapsed="false" customWidth="true" hidden="false" outlineLevel="0" max="5" min="5" style="0" width="13"/>
    <col collapsed="false" customWidth="true" hidden="false" outlineLevel="0" max="7" min="6" style="0" width="12"/>
  </cols>
  <sheetData>
    <row r="1" customFormat="false" ht="19.7" hidden="false" customHeight="false" outlineLevel="0" collapsed="false">
      <c r="A1" s="1" t="s">
        <v>116</v>
      </c>
    </row>
    <row r="2" customFormat="false" ht="15" hidden="false" customHeight="false" outlineLevel="0" collapsed="false">
      <c r="A2" s="2" t="s">
        <v>117</v>
      </c>
    </row>
    <row r="4" customFormat="false" ht="30" hidden="false" customHeight="true" outlineLevel="0" collapsed="false">
      <c r="A4" s="4" t="s">
        <v>100</v>
      </c>
      <c r="B4" s="5" t="s">
        <v>118</v>
      </c>
      <c r="C4" s="5" t="s">
        <v>119</v>
      </c>
      <c r="D4" s="5" t="s">
        <v>120</v>
      </c>
      <c r="E4" s="5" t="s">
        <v>121</v>
      </c>
      <c r="F4" s="5" t="s">
        <v>122</v>
      </c>
      <c r="G4" s="5" t="s">
        <v>123</v>
      </c>
    </row>
    <row r="5" customFormat="false" ht="15" hidden="false" customHeight="false" outlineLevel="0" collapsed="false">
      <c r="A5" s="26" t="str">
        <f aca="false">Execution!A5</f>
        <v>Login and Registration</v>
      </c>
      <c r="B5" s="15" t="n">
        <v>6</v>
      </c>
      <c r="C5" s="15" t="n">
        <v>6</v>
      </c>
      <c r="D5" s="15" t="n">
        <v>6</v>
      </c>
      <c r="E5" s="16" t="n">
        <f aca="false">B5-C5</f>
        <v>0</v>
      </c>
      <c r="F5" s="17" t="n">
        <f aca="false">IF(B5=0,0,C5/B5)</f>
        <v>1</v>
      </c>
      <c r="G5" s="17" t="n">
        <f aca="false">IF(B5=0,0,D5/B5)</f>
        <v>1</v>
      </c>
    </row>
    <row r="6" customFormat="false" ht="15" hidden="false" customHeight="false" outlineLevel="0" collapsed="false">
      <c r="A6" s="26" t="str">
        <f aca="false">Execution!A6</f>
        <v>Product Search and Catalog</v>
      </c>
      <c r="B6" s="15" t="n">
        <v>8</v>
      </c>
      <c r="C6" s="15" t="n">
        <v>8</v>
      </c>
      <c r="D6" s="15" t="n">
        <v>7</v>
      </c>
      <c r="E6" s="16" t="n">
        <f aca="false">B6-C6</f>
        <v>0</v>
      </c>
      <c r="F6" s="17" t="n">
        <f aca="false">IF(B6=0,0,C6/B6)</f>
        <v>1</v>
      </c>
      <c r="G6" s="17" t="n">
        <f aca="false">IF(B6=0,0,D6/B6)</f>
        <v>0.875</v>
      </c>
    </row>
    <row r="7" customFormat="false" ht="15" hidden="false" customHeight="false" outlineLevel="0" collapsed="false">
      <c r="A7" s="26" t="str">
        <f aca="false">Execution!A7</f>
        <v>Cart and Wishlist</v>
      </c>
      <c r="B7" s="15" t="n">
        <v>7</v>
      </c>
      <c r="C7" s="15" t="n">
        <v>7</v>
      </c>
      <c r="D7" s="15" t="n">
        <v>6</v>
      </c>
      <c r="E7" s="16" t="n">
        <f aca="false">B7-C7</f>
        <v>0</v>
      </c>
      <c r="F7" s="17" t="n">
        <f aca="false">IF(B7=0,0,C7/B7)</f>
        <v>1</v>
      </c>
      <c r="G7" s="17" t="n">
        <f aca="false">IF(B7=0,0,D7/B7)</f>
        <v>0.857142857142857</v>
      </c>
    </row>
    <row r="8" customFormat="false" ht="15" hidden="false" customHeight="false" outlineLevel="0" collapsed="false">
      <c r="A8" s="26" t="str">
        <f aca="false">Execution!A8</f>
        <v>Checkout and Payments</v>
      </c>
      <c r="B8" s="15" t="n">
        <v>12</v>
      </c>
      <c r="C8" s="15" t="n">
        <v>11</v>
      </c>
      <c r="D8" s="15" t="n">
        <v>8</v>
      </c>
      <c r="E8" s="16" t="n">
        <f aca="false">B8-C8</f>
        <v>1</v>
      </c>
      <c r="F8" s="17" t="n">
        <f aca="false">IF(B8=0,0,C8/B8)</f>
        <v>0.916666666666667</v>
      </c>
      <c r="G8" s="17" t="n">
        <f aca="false">IF(B8=0,0,D8/B8)</f>
        <v>0.666666666666667</v>
      </c>
    </row>
    <row r="9" customFormat="false" ht="15" hidden="false" customHeight="false" outlineLevel="0" collapsed="false">
      <c r="A9" s="26" t="str">
        <f aca="false">Execution!A9</f>
        <v>Order Management</v>
      </c>
      <c r="B9" s="15" t="n">
        <v>6</v>
      </c>
      <c r="C9" s="15" t="n">
        <v>6</v>
      </c>
      <c r="D9" s="15" t="n">
        <v>5</v>
      </c>
      <c r="E9" s="16" t="n">
        <f aca="false">B9-C9</f>
        <v>0</v>
      </c>
      <c r="F9" s="17" t="n">
        <f aca="false">IF(B9=0,0,C9/B9)</f>
        <v>1</v>
      </c>
      <c r="G9" s="17" t="n">
        <f aca="false">IF(B9=0,0,D9/B9)</f>
        <v>0.833333333333333</v>
      </c>
    </row>
    <row r="10" customFormat="false" ht="15" hidden="false" customHeight="false" outlineLevel="0" collapsed="false">
      <c r="A10" s="26" t="str">
        <f aca="false">Execution!A10</f>
        <v>Notifications</v>
      </c>
      <c r="B10" s="15" t="n">
        <v>4</v>
      </c>
      <c r="C10" s="15" t="n">
        <v>4</v>
      </c>
      <c r="D10" s="15" t="n">
        <v>4</v>
      </c>
      <c r="E10" s="16" t="n">
        <f aca="false">B10-C10</f>
        <v>0</v>
      </c>
      <c r="F10" s="17" t="n">
        <f aca="false">IF(B10=0,0,C10/B10)</f>
        <v>1</v>
      </c>
      <c r="G10" s="17" t="n">
        <f aca="false">IF(B10=0,0,D10/B10)</f>
        <v>1</v>
      </c>
    </row>
    <row r="11" customFormat="false" ht="15" hidden="false" customHeight="false" outlineLevel="0" collapsed="false">
      <c r="A11" s="26" t="str">
        <f aca="false">Execution!A11</f>
        <v>Admin Portal</v>
      </c>
      <c r="B11" s="15" t="n">
        <v>5</v>
      </c>
      <c r="C11" s="15" t="n">
        <v>4</v>
      </c>
      <c r="D11" s="15" t="n">
        <v>4</v>
      </c>
      <c r="E11" s="16" t="n">
        <f aca="false">B11-C11</f>
        <v>1</v>
      </c>
      <c r="F11" s="17" t="n">
        <f aca="false">IF(B11=0,0,C11/B11)</f>
        <v>0.8</v>
      </c>
      <c r="G11" s="17" t="n">
        <f aca="false">IF(B11=0,0,D11/B11)</f>
        <v>0.8</v>
      </c>
    </row>
    <row r="12" customFormat="false" ht="15" hidden="false" customHeight="false" outlineLevel="0" collapsed="false">
      <c r="A12" s="19" t="s">
        <v>64</v>
      </c>
      <c r="B12" s="20" t="n">
        <f aca="false">SUM(B5:B11)</f>
        <v>48</v>
      </c>
      <c r="C12" s="20" t="n">
        <f aca="false">SUM(C5:C11)</f>
        <v>46</v>
      </c>
      <c r="D12" s="20" t="n">
        <f aca="false">SUM(D5:D11)</f>
        <v>40</v>
      </c>
      <c r="E12" s="20" t="n">
        <f aca="false">SUM(E5:E11)</f>
        <v>2</v>
      </c>
      <c r="F12" s="21" t="n">
        <f aca="false">IF(B12=0,0,C12/B12)</f>
        <v>0.958333333333333</v>
      </c>
      <c r="G12" s="21" t="n">
        <f aca="false">IF(B12=0,0,D12/B12)</f>
        <v>0.833333333333333</v>
      </c>
    </row>
    <row r="14" customFormat="false" ht="15" hidden="false" customHeight="false" outlineLevel="0" collapsed="false">
      <c r="A14" s="23" t="s">
        <v>124</v>
      </c>
    </row>
    <row r="15" customFormat="false" ht="15" hidden="false" customHeight="false" outlineLevel="0" collapsed="false">
      <c r="A15" s="8" t="s">
        <v>40</v>
      </c>
      <c r="B15" s="28" t="n">
        <v>0.78</v>
      </c>
    </row>
    <row r="16" customFormat="false" ht="15" hidden="false" customHeight="false" outlineLevel="0" collapsed="false">
      <c r="A16" s="8" t="s">
        <v>125</v>
      </c>
      <c r="B16" s="28" t="n">
        <v>0.69</v>
      </c>
    </row>
    <row r="17" customFormat="false" ht="15" hidden="false" customHeight="false" outlineLevel="0" collapsed="false">
      <c r="A17" s="8" t="s">
        <v>126</v>
      </c>
      <c r="B17" s="11" t="n">
        <f aca="false">Execution!B16</f>
        <v>0.36</v>
      </c>
    </row>
    <row r="18" customFormat="false" ht="15" hidden="false" customHeight="false" outlineLevel="0" collapsed="false">
      <c r="A18" s="8" t="s">
        <v>127</v>
      </c>
      <c r="B18" s="14" t="s">
        <v>128</v>
      </c>
      <c r="C18" s="14"/>
      <c r="D18" s="14"/>
      <c r="E18" s="14"/>
    </row>
    <row r="20" customFormat="false" ht="15" hidden="false" customHeight="false" outlineLevel="0" collapsed="false">
      <c r="A20" s="23" t="s">
        <v>129</v>
      </c>
    </row>
    <row r="21" customFormat="false" ht="15" hidden="false" customHeight="false" outlineLevel="0" collapsed="false">
      <c r="A21" s="14" t="s">
        <v>130</v>
      </c>
      <c r="B21" s="14"/>
      <c r="C21" s="14"/>
      <c r="D21" s="14"/>
      <c r="E21" s="14"/>
      <c r="F21" s="14"/>
      <c r="G21" s="14"/>
    </row>
    <row r="22" customFormat="false" ht="15" hidden="false" customHeight="false" outlineLevel="0" collapsed="false">
      <c r="A22" s="14" t="s">
        <v>131</v>
      </c>
      <c r="B22" s="14"/>
      <c r="C22" s="14"/>
      <c r="D22" s="14"/>
      <c r="E22" s="14"/>
      <c r="F22" s="14"/>
      <c r="G22" s="14"/>
    </row>
    <row r="24" customFormat="false" ht="15" hidden="false" customHeight="false" outlineLevel="0" collapsed="false">
      <c r="A24" s="2" t="s">
        <v>132</v>
      </c>
    </row>
  </sheetData>
  <mergeCells count="3">
    <mergeCell ref="B18:E18"/>
    <mergeCell ref="A21:G21"/>
    <mergeCell ref="A22:G22"/>
  </mergeCell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&amp;L&amp;8 Created by softwaretestinghelp.com&amp;R&amp;8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4" min="2" style="0" width="11"/>
    <col collapsed="false" customWidth="true" hidden="false" outlineLevel="0" max="5" min="5" style="0" width="12"/>
    <col collapsed="false" customWidth="true" hidden="false" outlineLevel="0" max="6" min="6" style="0" width="62"/>
  </cols>
  <sheetData>
    <row r="1" customFormat="false" ht="19.7" hidden="false" customHeight="false" outlineLevel="0" collapsed="false">
      <c r="A1" s="1" t="s">
        <v>133</v>
      </c>
    </row>
    <row r="2" customFormat="false" ht="15" hidden="false" customHeight="false" outlineLevel="0" collapsed="false">
      <c r="A2" s="2" t="s">
        <v>134</v>
      </c>
    </row>
    <row r="4" customFormat="false" ht="30" hidden="false" customHeight="true" outlineLevel="0" collapsed="false">
      <c r="A4" s="4" t="s">
        <v>135</v>
      </c>
      <c r="B4" s="5" t="s">
        <v>136</v>
      </c>
      <c r="C4" s="5" t="s">
        <v>137</v>
      </c>
      <c r="D4" s="5" t="s">
        <v>138</v>
      </c>
      <c r="E4" s="5" t="s">
        <v>139</v>
      </c>
      <c r="F4" s="5" t="s">
        <v>140</v>
      </c>
    </row>
    <row r="5" customFormat="false" ht="15" hidden="false" customHeight="false" outlineLevel="0" collapsed="false">
      <c r="A5" s="14" t="s">
        <v>141</v>
      </c>
      <c r="B5" s="29" t="s">
        <v>142</v>
      </c>
      <c r="C5" s="28" t="n">
        <v>1</v>
      </c>
      <c r="D5" s="11" t="n">
        <f aca="false">Execution!H12</f>
        <v>0.952</v>
      </c>
      <c r="E5" s="30" t="str">
        <f aca="false">IF(B5="&gt;=",IF(D5&gt;=C5,"MET","NOT MET"),IF(D5&lt;=C5,"MET","NOT MET"))</f>
        <v>NOT MET</v>
      </c>
      <c r="F5" s="14" t="s">
        <v>143</v>
      </c>
    </row>
    <row r="6" customFormat="false" ht="15" hidden="false" customHeight="false" outlineLevel="0" collapsed="false">
      <c r="A6" s="14" t="s">
        <v>144</v>
      </c>
      <c r="B6" s="29" t="s">
        <v>142</v>
      </c>
      <c r="C6" s="28" t="n">
        <v>0.9</v>
      </c>
      <c r="D6" s="11" t="n">
        <f aca="false">Execution!I12</f>
        <v>0.930672268907563</v>
      </c>
      <c r="E6" s="30" t="str">
        <f aca="false">IF(B6="&gt;=",IF(D6&gt;=C6,"MET","NOT MET"),IF(D6&lt;=C6,"MET","NOT MET"))</f>
        <v>MET</v>
      </c>
      <c r="F6" s="14" t="s">
        <v>145</v>
      </c>
    </row>
    <row r="7" customFormat="false" ht="15" hidden="false" customHeight="false" outlineLevel="0" collapsed="false">
      <c r="A7" s="14" t="s">
        <v>146</v>
      </c>
      <c r="B7" s="29" t="s">
        <v>147</v>
      </c>
      <c r="C7" s="15" t="n">
        <v>0</v>
      </c>
      <c r="D7" s="9" t="n">
        <f aca="false">Defects!B5</f>
        <v>1</v>
      </c>
      <c r="E7" s="30" t="str">
        <f aca="false">IF(B7="&gt;=",IF(D7&gt;=C7,"MET","NOT MET"),IF(D7&lt;=C7,"MET","NOT MET"))</f>
        <v>NOT MET</v>
      </c>
      <c r="F7" s="14" t="s">
        <v>148</v>
      </c>
    </row>
    <row r="8" customFormat="false" ht="15" hidden="false" customHeight="false" outlineLevel="0" collapsed="false">
      <c r="A8" s="14" t="s">
        <v>149</v>
      </c>
      <c r="B8" s="29" t="s">
        <v>147</v>
      </c>
      <c r="C8" s="15" t="n">
        <v>2</v>
      </c>
      <c r="D8" s="9" t="n">
        <f aca="false">Defects!B6</f>
        <v>3</v>
      </c>
      <c r="E8" s="30" t="str">
        <f aca="false">IF(B8="&gt;=",IF(D8&gt;=C8,"MET","NOT MET"),IF(D8&lt;=C8,"MET","NOT MET"))</f>
        <v>NOT MET</v>
      </c>
      <c r="F8" s="14" t="s">
        <v>150</v>
      </c>
    </row>
    <row r="9" customFormat="false" ht="15" hidden="false" customHeight="false" outlineLevel="0" collapsed="false">
      <c r="A9" s="14" t="s">
        <v>151</v>
      </c>
      <c r="B9" s="29" t="s">
        <v>147</v>
      </c>
      <c r="C9" s="28" t="n">
        <v>0.05</v>
      </c>
      <c r="D9" s="11" t="n">
        <f aca="false">Execution!L12</f>
        <v>0.026</v>
      </c>
      <c r="E9" s="30" t="str">
        <f aca="false">IF(B9="&gt;=",IF(D9&gt;=C9,"MET","NOT MET"),IF(D9&lt;=C9,"MET","NOT MET"))</f>
        <v>MET</v>
      </c>
      <c r="F9" s="14" t="s">
        <v>152</v>
      </c>
    </row>
    <row r="10" customFormat="false" ht="15" hidden="false" customHeight="false" outlineLevel="0" collapsed="false">
      <c r="A10" s="14" t="s">
        <v>36</v>
      </c>
      <c r="B10" s="29" t="s">
        <v>142</v>
      </c>
      <c r="C10" s="28" t="n">
        <v>0.95</v>
      </c>
      <c r="D10" s="11" t="n">
        <f aca="false">Coverage!F12</f>
        <v>0.958333333333333</v>
      </c>
      <c r="E10" s="30" t="str">
        <f aca="false">IF(B10="&gt;=",IF(D10&gt;=C10,"MET","NOT MET"),IF(D10&lt;=C10,"MET","NOT MET"))</f>
        <v>MET</v>
      </c>
      <c r="F10" s="14" t="s">
        <v>153</v>
      </c>
    </row>
    <row r="11" customFormat="false" ht="15" hidden="false" customHeight="false" outlineLevel="0" collapsed="false">
      <c r="A11" s="14" t="s">
        <v>154</v>
      </c>
      <c r="B11" s="29" t="s">
        <v>147</v>
      </c>
      <c r="C11" s="24" t="n">
        <v>3</v>
      </c>
      <c r="D11" s="24" t="n">
        <v>2.4</v>
      </c>
      <c r="E11" s="30" t="str">
        <f aca="false">IF(B11="&gt;=",IF(D11&gt;=C11,"MET","NOT MET"),IF(D11&lt;=C11,"MET","NOT MET"))</f>
        <v>MET</v>
      </c>
      <c r="F11" s="14" t="s">
        <v>155</v>
      </c>
    </row>
    <row r="13" customFormat="false" ht="15" hidden="false" customHeight="false" outlineLevel="0" collapsed="false">
      <c r="A13" s="31" t="s">
        <v>42</v>
      </c>
      <c r="B13" s="16" t="n">
        <f aca="false">COUNTIF(E5:E11,"MET")</f>
        <v>4</v>
      </c>
    </row>
    <row r="14" customFormat="false" ht="15" hidden="false" customHeight="false" outlineLevel="0" collapsed="false">
      <c r="A14" s="31" t="s">
        <v>43</v>
      </c>
      <c r="B14" s="16" t="n">
        <f aca="false">COUNTIF(E5:E11,"NOT MET")</f>
        <v>3</v>
      </c>
    </row>
    <row r="15" customFormat="false" ht="15" hidden="false" customHeight="false" outlineLevel="0" collapsed="false">
      <c r="A15" s="31" t="s">
        <v>44</v>
      </c>
      <c r="B15" s="32" t="str">
        <f aca="false">IF(B14=0,"GREEN: all exit criteria met","AMBER/RED: "&amp;B14&amp;" of "&amp;(B13+B14)&amp;" criteria not met")</f>
        <v>AMBER/RED: 3 of 7 criteria not met</v>
      </c>
      <c r="C15" s="32"/>
      <c r="D15" s="32"/>
      <c r="E15" s="32"/>
      <c r="F15" s="32"/>
    </row>
    <row r="17" customFormat="false" ht="15" hidden="false" customHeight="false" outlineLevel="0" collapsed="false">
      <c r="A17" s="2" t="s">
        <v>156</v>
      </c>
    </row>
  </sheetData>
  <mergeCells count="1">
    <mergeCell ref="B15:F15"/>
  </mergeCells>
  <conditionalFormatting sqref="E5:E11">
    <cfRule type="cellIs" priority="2" operator="equal" aboveAverage="0" equalAverage="0" bottom="0" percent="0" rank="0" text="" dxfId="2">
      <formula>"MET"</formula>
    </cfRule>
    <cfRule type="cellIs" priority="3" operator="equal" aboveAverage="0" equalAverage="0" bottom="0" percent="0" rank="0" text="" dxfId="0">
      <formula>"NOT MET"</formula>
    </cfRule>
  </conditionalFormatting>
  <dataValidations count="1">
    <dataValidation allowBlank="false" errorStyle="stop" operator="between" showDropDown="false" showErrorMessage="false" showInputMessage="false" sqref="B5:B11" type="list">
      <formula1>"&gt;=,&lt;="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&amp;L&amp;8 Created by softwaretestinghelp.com&amp;R&amp;8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52"/>
    <col collapsed="false" customWidth="true" hidden="false" outlineLevel="0" max="3" min="3" style="0" width="66"/>
  </cols>
  <sheetData>
    <row r="1" customFormat="false" ht="19.7" hidden="false" customHeight="false" outlineLevel="0" collapsed="false">
      <c r="A1" s="1" t="s">
        <v>157</v>
      </c>
    </row>
    <row r="2" customFormat="false" ht="15" hidden="false" customHeight="false" outlineLevel="0" collapsed="false">
      <c r="A2" s="2"/>
    </row>
    <row r="4" customFormat="false" ht="30" hidden="false" customHeight="true" outlineLevel="0" collapsed="false">
      <c r="A4" s="4" t="s">
        <v>3</v>
      </c>
      <c r="B4" s="5" t="s">
        <v>158</v>
      </c>
      <c r="C4" s="5" t="s">
        <v>159</v>
      </c>
    </row>
    <row r="5" customFormat="false" ht="15" hidden="false" customHeight="false" outlineLevel="0" collapsed="false">
      <c r="A5" s="31" t="s">
        <v>160</v>
      </c>
      <c r="B5" s="8" t="s">
        <v>161</v>
      </c>
      <c r="C5" s="8" t="s">
        <v>162</v>
      </c>
    </row>
    <row r="6" customFormat="false" ht="15" hidden="false" customHeight="false" outlineLevel="0" collapsed="false">
      <c r="A6" s="31" t="s">
        <v>163</v>
      </c>
      <c r="B6" s="8" t="s">
        <v>164</v>
      </c>
      <c r="C6" s="8" t="s">
        <v>165</v>
      </c>
    </row>
    <row r="7" customFormat="false" ht="15" hidden="false" customHeight="false" outlineLevel="0" collapsed="false">
      <c r="A7" s="31" t="s">
        <v>16</v>
      </c>
      <c r="B7" s="8" t="s">
        <v>17</v>
      </c>
      <c r="C7" s="8" t="s">
        <v>166</v>
      </c>
    </row>
    <row r="8" customFormat="false" ht="15" hidden="false" customHeight="false" outlineLevel="0" collapsed="false">
      <c r="A8" s="31" t="s">
        <v>18</v>
      </c>
      <c r="B8" s="8" t="s">
        <v>19</v>
      </c>
      <c r="C8" s="8" t="s">
        <v>167</v>
      </c>
    </row>
    <row r="9" customFormat="false" ht="15" hidden="false" customHeight="false" outlineLevel="0" collapsed="false">
      <c r="A9" s="31" t="s">
        <v>20</v>
      </c>
      <c r="B9" s="8" t="s">
        <v>21</v>
      </c>
      <c r="C9" s="8" t="s">
        <v>168</v>
      </c>
    </row>
    <row r="10" customFormat="false" ht="15" hidden="false" customHeight="false" outlineLevel="0" collapsed="false">
      <c r="A10" s="31" t="s">
        <v>169</v>
      </c>
      <c r="B10" s="8" t="s">
        <v>170</v>
      </c>
      <c r="C10" s="8" t="s">
        <v>171</v>
      </c>
    </row>
    <row r="11" customFormat="false" ht="23.85" hidden="false" customHeight="false" outlineLevel="0" collapsed="false">
      <c r="A11" s="31" t="s">
        <v>22</v>
      </c>
      <c r="B11" s="8" t="s">
        <v>23</v>
      </c>
      <c r="C11" s="8" t="s">
        <v>172</v>
      </c>
    </row>
    <row r="12" customFormat="false" ht="15" hidden="false" customHeight="false" outlineLevel="0" collapsed="false">
      <c r="A12" s="31" t="s">
        <v>24</v>
      </c>
      <c r="B12" s="8" t="s">
        <v>173</v>
      </c>
      <c r="C12" s="8" t="s">
        <v>174</v>
      </c>
    </row>
    <row r="13" customFormat="false" ht="15" hidden="false" customHeight="false" outlineLevel="0" collapsed="false">
      <c r="A13" s="31" t="s">
        <v>36</v>
      </c>
      <c r="B13" s="8" t="s">
        <v>175</v>
      </c>
      <c r="C13" s="8" t="s">
        <v>176</v>
      </c>
    </row>
    <row r="14" customFormat="false" ht="15" hidden="false" customHeight="false" outlineLevel="0" collapsed="false">
      <c r="A14" s="31" t="s">
        <v>38</v>
      </c>
      <c r="B14" s="8" t="s">
        <v>177</v>
      </c>
      <c r="C14" s="8" t="s">
        <v>178</v>
      </c>
    </row>
    <row r="15" customFormat="false" ht="15" hidden="false" customHeight="false" outlineLevel="0" collapsed="false">
      <c r="A15" s="31" t="s">
        <v>179</v>
      </c>
      <c r="B15" s="8" t="s">
        <v>180</v>
      </c>
      <c r="C15" s="8" t="s">
        <v>181</v>
      </c>
    </row>
    <row r="16" customFormat="false" ht="15" hidden="false" customHeight="false" outlineLevel="0" collapsed="false">
      <c r="A16" s="31" t="s">
        <v>31</v>
      </c>
      <c r="B16" s="8" t="s">
        <v>182</v>
      </c>
      <c r="C16" s="8" t="s">
        <v>183</v>
      </c>
    </row>
    <row r="17" customFormat="false" ht="15" hidden="false" customHeight="false" outlineLevel="0" collapsed="false">
      <c r="A17" s="31" t="s">
        <v>97</v>
      </c>
      <c r="B17" s="8" t="s">
        <v>184</v>
      </c>
      <c r="C17" s="8" t="s">
        <v>185</v>
      </c>
    </row>
    <row r="18" customFormat="false" ht="15" hidden="false" customHeight="false" outlineLevel="0" collapsed="false">
      <c r="A18" s="31" t="s">
        <v>186</v>
      </c>
      <c r="B18" s="8" t="s">
        <v>187</v>
      </c>
      <c r="C18" s="8" t="s">
        <v>188</v>
      </c>
    </row>
    <row r="20" customFormat="false" ht="15" hidden="false" customHeight="false" outlineLevel="0" collapsed="false">
      <c r="A20" s="23" t="s">
        <v>189</v>
      </c>
    </row>
    <row r="21" customFormat="false" ht="15" hidden="false" customHeight="false" outlineLevel="0" collapsed="false">
      <c r="A21" s="14" t="s">
        <v>190</v>
      </c>
      <c r="B21" s="8" t="s">
        <v>191</v>
      </c>
    </row>
    <row r="22" customFormat="false" ht="15" hidden="false" customHeight="false" outlineLevel="0" collapsed="false">
      <c r="A22" s="32" t="s">
        <v>192</v>
      </c>
      <c r="B22" s="8" t="s">
        <v>193</v>
      </c>
    </row>
    <row r="23" customFormat="false" ht="15" hidden="false" customHeight="false" outlineLevel="0" collapsed="false">
      <c r="A23" s="26" t="s">
        <v>194</v>
      </c>
      <c r="B23" s="8" t="s">
        <v>195</v>
      </c>
    </row>
    <row r="25" customFormat="false" ht="15" hidden="false" customHeight="false" outlineLevel="0" collapsed="false">
      <c r="A25" s="2" t="s">
        <v>196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&amp;L&amp;8 Created by softwaretestinghelp.com&amp;R&amp;8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  <Company>softwaretestinghelp.com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2026-09-21T10:01:15Z</dcterms:created>
  <dc:creator>softwaretestinghelp.com</dc:creator>
  <dc:description>Created by softwaretestinghelp.com (https://softwaretestinghelp.com)</dc:description>
  <cp:keywords>test summary report QA metrics softwaretestinghelp.com</cp:keywords>
  <dc:language>en-US</dc:language>
  <cp:lastModifiedBy>softwaretestinghelp.com</cp:lastModifiedBy>
  <dcterms:modified xsi:type="dcterms:W3CDTF">2026-09-21T10:01:17Z</dcterms:modified>
  <cp:revision>1</cp:revision>
  <dc:subject>Test Summary Report Metrics</dc:subject>
  <dc:title>Test Summary Report: Metrics Workbook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